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filterPrivacy="1" codeName="ThisWorkbook" defaultThemeVersion="124226"/>
  <xr:revisionPtr revIDLastSave="0" documentId="13_ncr:1_{834557DA-F306-4EC6-8D1E-0BC6F31B4639}" xr6:coauthVersionLast="36" xr6:coauthVersionMax="45" xr10:uidLastSave="{00000000-0000-0000-0000-000000000000}"/>
  <bookViews>
    <workbookView xWindow="-24120" yWindow="-120" windowWidth="24240" windowHeight="8100" tabRatio="798" firstSheet="5" activeTab="13" xr2:uid="{00000000-000D-0000-FFFF-FFFF00000000}"/>
  </bookViews>
  <sheets>
    <sheet name="Unidades 2019" sheetId="208" r:id="rId1"/>
    <sheet name="Inversión 2019" sheetId="190" r:id="rId2"/>
    <sheet name="1. Infraestructura Operativa" sheetId="172" r:id="rId3"/>
    <sheet name="3.Fuert" sheetId="143" state="hidden" r:id="rId4"/>
    <sheet name="VF COMANDOS" sheetId="168" state="hidden" r:id="rId5"/>
    <sheet name="2. Armamento" sheetId="178" r:id="rId6"/>
    <sheet name="3. Movilidad" sheetId="200" r:id="rId7"/>
    <sheet name="4. Aeronautico" sheetId="203" r:id="rId8"/>
    <sheet name="5. Educativo" sheetId="194" r:id="rId9"/>
    <sheet name="6. Desarrollo Tecnologico 1" sheetId="205" r:id="rId10"/>
    <sheet name="7. Infraestructura DIBIE" sheetId="196" r:id="rId11"/>
    <sheet name="8. Politica Educativa (2)" sheetId="209" r:id="rId12"/>
    <sheet name="9. Vacacionales DIBIE" sheetId="197" r:id="rId13"/>
    <sheet name="certificaciones 1" sheetId="164" r:id="rId14"/>
    <sheet name="Hoja1" sheetId="202" r:id="rId15"/>
  </sheets>
  <externalReferences>
    <externalReference r:id="rId16"/>
    <externalReference r:id="rId17"/>
    <externalReference r:id="rId18"/>
  </externalReferences>
  <definedNames>
    <definedName name="__FPMExcelClient_CellBasedFunctionStatus" localSheetId="2" hidden="1">"2_2_2_2_2"</definedName>
    <definedName name="__FPMExcelClient_CellBasedFunctionStatus" localSheetId="5" hidden="1">"2_2_2_2_2"</definedName>
    <definedName name="__FPMExcelClient_CellBasedFunctionStatus" localSheetId="6" hidden="1">"2_2_2_2_2"</definedName>
    <definedName name="__FPMExcelClient_CellBasedFunctionStatus" localSheetId="3" hidden="1">"2_2_2_2_2"</definedName>
    <definedName name="__FPMExcelClient_CellBasedFunctionStatus" localSheetId="7" hidden="1">"2_2_2_2_2"</definedName>
    <definedName name="__FPMExcelClient_CellBasedFunctionStatus" localSheetId="8" hidden="1">"2_2_2_2_2"</definedName>
    <definedName name="__FPMExcelClient_CellBasedFunctionStatus" localSheetId="9" hidden="1">"2_2_2_2_2"</definedName>
    <definedName name="__FPMExcelClient_CellBasedFunctionStatus" localSheetId="10" hidden="1">"2_2_2_2_2"</definedName>
    <definedName name="__FPMExcelClient_CellBasedFunctionStatus" localSheetId="11" hidden="1">"2_2_2_2_2"</definedName>
    <definedName name="__FPMExcelClient_CellBasedFunctionStatus" localSheetId="12" hidden="1">"2_2_2_2_2"</definedName>
    <definedName name="__FPMExcelClient_CellBasedFunctionStatus" localSheetId="13" hidden="1">"2_2_2_2_2"</definedName>
    <definedName name="__FPMExcelClient_CellBasedFunctionStatus" localSheetId="4" hidden="1">"2_2_2_2_2"</definedName>
    <definedName name="_xlnm.Print_Area" localSheetId="2">'1. Infraestructura Operativa'!$A$1:$R$89</definedName>
    <definedName name="_xlnm.Print_Area" localSheetId="5">'2. Armamento'!$A$1:$R$38</definedName>
    <definedName name="_xlnm.Print_Area" localSheetId="6">'3. Movilidad'!$A$1:$R$29</definedName>
    <definedName name="_xlnm.Print_Area" localSheetId="3">'3.Fuert'!$A$1:$O$26</definedName>
    <definedName name="_xlnm.Print_Area" localSheetId="7">'4. Aeronautico'!$A$1:$R$19</definedName>
    <definedName name="_xlnm.Print_Area" localSheetId="8">'5. Educativo'!$A$1:$R$42</definedName>
    <definedName name="_xlnm.Print_Area" localSheetId="9">'6. Desarrollo Tecnologico 1'!$A$1:$R$34</definedName>
    <definedName name="_xlnm.Print_Area" localSheetId="10">'7. Infraestructura DIBIE'!$A$1:$R$26</definedName>
    <definedName name="_xlnm.Print_Area" localSheetId="11">'8. Politica Educativa (2)'!$A$1:$R$29</definedName>
    <definedName name="_xlnm.Print_Area" localSheetId="12">'9. Vacacionales DIBIE'!$A$1:$R$22</definedName>
    <definedName name="_xlnm.Print_Area" localSheetId="13">'certificaciones 1'!$A$983:$O$1004</definedName>
    <definedName name="_xlnm.Print_Area" localSheetId="1">'Inversión 2019'!$B$1:$H$16</definedName>
    <definedName name="_xlnm.Print_Area" localSheetId="4">'VF COMANDOS'!$B$1:$J$35</definedName>
    <definedName name="dijin" localSheetId="2">[1]USUARIOS_BPIN_WEB!#REF!</definedName>
    <definedName name="dijin" localSheetId="5">[1]USUARIOS_BPIN_WEB!#REF!</definedName>
    <definedName name="dijin" localSheetId="6">[1]USUARIOS_BPIN_WEB!#REF!</definedName>
    <definedName name="dijin" localSheetId="3">[1]USUARIOS_BPIN_WEB!#REF!</definedName>
    <definedName name="dijin" localSheetId="7">[1]USUARIOS_BPIN_WEB!#REF!</definedName>
    <definedName name="dijin" localSheetId="8">[1]USUARIOS_BPIN_WEB!#REF!</definedName>
    <definedName name="dijin" localSheetId="9">[1]USUARIOS_BPIN_WEB!#REF!</definedName>
    <definedName name="dijin" localSheetId="10">[1]USUARIOS_BPIN_WEB!#REF!</definedName>
    <definedName name="dijin" localSheetId="11">[1]USUARIOS_BPIN_WEB!#REF!</definedName>
    <definedName name="dijin" localSheetId="12">[1]USUARIOS_BPIN_WEB!#REF!</definedName>
    <definedName name="dijin" localSheetId="13">[1]USUARIOS_BPIN_WEB!#REF!</definedName>
    <definedName name="dijin">[1]USUARIOS_BPIN_WEB!#REF!</definedName>
    <definedName name="ESTACIONES" localSheetId="2">[1]USUARIOS_BPIN_WEB!#REF!</definedName>
    <definedName name="ESTACIONES" localSheetId="5">[1]USUARIOS_BPIN_WEB!#REF!</definedName>
    <definedName name="ESTACIONES" localSheetId="6">[1]USUARIOS_BPIN_WEB!#REF!</definedName>
    <definedName name="ESTACIONES" localSheetId="3">[1]USUARIOS_BPIN_WEB!#REF!</definedName>
    <definedName name="ESTACIONES" localSheetId="7">[1]USUARIOS_BPIN_WEB!#REF!</definedName>
    <definedName name="ESTACIONES" localSheetId="8">[1]USUARIOS_BPIN_WEB!#REF!</definedName>
    <definedName name="ESTACIONES" localSheetId="9">[1]USUARIOS_BPIN_WEB!#REF!</definedName>
    <definedName name="ESTACIONES" localSheetId="10">[1]USUARIOS_BPIN_WEB!#REF!</definedName>
    <definedName name="ESTACIONES" localSheetId="11">[1]USUARIOS_BPIN_WEB!#REF!</definedName>
    <definedName name="ESTACIONES" localSheetId="12">[1]USUARIOS_BPIN_WEB!#REF!</definedName>
    <definedName name="ESTACIONES" localSheetId="13">[1]USUARIOS_BPIN_WEB!#REF!</definedName>
    <definedName name="ESTACIONES">[1]USUARIOS_BPIN_WEB!#REF!</definedName>
    <definedName name="OLE_LINK1" localSheetId="2">'1. Infraestructura Operativa'!#REF!</definedName>
    <definedName name="Perfil" localSheetId="2">[2]Hoja1!$D$1:$D$3</definedName>
    <definedName name="Perfil" localSheetId="3">[3]Hoja1!$D$1:$D$3</definedName>
    <definedName name="Perfil">[3]Hoja1!$D$1:$D$3</definedName>
    <definedName name="SegUsuario" localSheetId="2">[1]USUARIOS_BPIN_WEB!#REF!</definedName>
    <definedName name="SegUsuario" localSheetId="5">[1]USUARIOS_BPIN_WEB!#REF!</definedName>
    <definedName name="SegUsuario" localSheetId="6">[1]USUARIOS_BPIN_WEB!#REF!</definedName>
    <definedName name="SegUsuario" localSheetId="3">[1]USUARIOS_BPIN_WEB!#REF!</definedName>
    <definedName name="SegUsuario" localSheetId="7">[1]USUARIOS_BPIN_WEB!#REF!</definedName>
    <definedName name="SegUsuario" localSheetId="8">[1]USUARIOS_BPIN_WEB!#REF!</definedName>
    <definedName name="SegUsuario" localSheetId="9">[1]USUARIOS_BPIN_WEB!#REF!</definedName>
    <definedName name="SegUsuario" localSheetId="10">[1]USUARIOS_BPIN_WEB!#REF!</definedName>
    <definedName name="SegUsuario" localSheetId="11">[1]USUARIOS_BPIN_WEB!#REF!</definedName>
    <definedName name="SegUsuario" localSheetId="12">[1]USUARIOS_BPIN_WEB!#REF!</definedName>
    <definedName name="SegUsuario" localSheetId="13">[1]USUARIOS_BPIN_WEB!#REF!</definedName>
    <definedName name="SegUsuario">[1]USUARIOS_BPIN_WEB!#REF!</definedName>
    <definedName name="_xlnm.Print_Titles" localSheetId="2">'1. Infraestructura Operativa'!$1:$11</definedName>
    <definedName name="_xlnm.Print_Titles" localSheetId="5">'2. Armamento'!$1:$12</definedName>
    <definedName name="_xlnm.Print_Titles" localSheetId="6">'3. Movilidad'!$1:$12</definedName>
    <definedName name="_xlnm.Print_Titles" localSheetId="7">'4. Aeronautico'!$1:$12</definedName>
    <definedName name="_xlnm.Print_Titles" localSheetId="8">'5. Educativo'!$1:$12</definedName>
    <definedName name="_xlnm.Print_Titles" localSheetId="9">'6. Desarrollo Tecnologico 1'!$1:$12</definedName>
    <definedName name="_xlnm.Print_Titles" localSheetId="10">'7. Infraestructura DIBIE'!$1:$12</definedName>
    <definedName name="_xlnm.Print_Titles" localSheetId="11">'8. Politica Educativa (2)'!$1:$12</definedName>
    <definedName name="_xlnm.Print_Titles" localSheetId="12">'9. Vacacionales DIBIE'!$1:$12</definedName>
    <definedName name="_xlnm.Print_Titles" localSheetId="0">'Unidades 2019'!#REF!</definedName>
    <definedName name="_xlnm.Print_Titles" localSheetId="4">'VF COMANDOS'!$1:$1</definedName>
  </definedNames>
  <calcPr calcId="191029"/>
  <fileRecoveryPr autoRecover="0"/>
</workbook>
</file>

<file path=xl/calcChain.xml><?xml version="1.0" encoding="utf-8"?>
<calcChain xmlns="http://schemas.openxmlformats.org/spreadsheetml/2006/main">
  <c r="M999" i="164" l="1"/>
  <c r="M996" i="164"/>
  <c r="O996" i="164" s="1"/>
  <c r="M1002" i="164"/>
  <c r="E1002" i="164"/>
  <c r="N999" i="164"/>
  <c r="M997" i="164"/>
  <c r="O997" i="164" s="1"/>
  <c r="M995" i="164"/>
  <c r="O995" i="164" s="1"/>
  <c r="M976" i="164"/>
  <c r="N976" i="164"/>
  <c r="O976" i="164"/>
  <c r="Q949" i="164" s="1"/>
  <c r="Q928" i="164"/>
  <c r="M973" i="164"/>
  <c r="O973" i="164" s="1"/>
  <c r="E979" i="164"/>
  <c r="M979" i="164" s="1"/>
  <c r="M974" i="164"/>
  <c r="E957" i="164"/>
  <c r="M957" i="164" s="1"/>
  <c r="N954" i="164"/>
  <c r="M952" i="164"/>
  <c r="O952" i="164" s="1"/>
  <c r="O954" i="164" s="1"/>
  <c r="M929" i="164"/>
  <c r="O929" i="164" s="1"/>
  <c r="E935" i="164"/>
  <c r="M935" i="164" s="1"/>
  <c r="N932" i="164"/>
  <c r="M930" i="164"/>
  <c r="O930" i="164" s="1"/>
  <c r="M928" i="164"/>
  <c r="O928" i="164" s="1"/>
  <c r="M907" i="164"/>
  <c r="O907" i="164" s="1"/>
  <c r="E912" i="164"/>
  <c r="M912" i="164" s="1"/>
  <c r="N909" i="164"/>
  <c r="M906" i="164"/>
  <c r="O999" i="164" l="1"/>
  <c r="O974" i="164"/>
  <c r="M932" i="164"/>
  <c r="M954" i="164"/>
  <c r="O932" i="164"/>
  <c r="M909" i="164"/>
  <c r="O906" i="164"/>
  <c r="O909" i="164" s="1"/>
  <c r="E890" i="164" l="1"/>
  <c r="M890" i="164" s="1"/>
  <c r="N887" i="164"/>
  <c r="M885" i="164"/>
  <c r="O885" i="164" s="1"/>
  <c r="E869" i="164"/>
  <c r="M869" i="164" s="1"/>
  <c r="N866" i="164"/>
  <c r="M864" i="164"/>
  <c r="O864" i="164" s="1"/>
  <c r="M863" i="164"/>
  <c r="M862" i="164"/>
  <c r="O862" i="164" s="1"/>
  <c r="N843" i="164"/>
  <c r="M840" i="164"/>
  <c r="O840" i="164" s="1"/>
  <c r="E846" i="164"/>
  <c r="M846" i="164" s="1"/>
  <c r="M841" i="164"/>
  <c r="M839" i="164"/>
  <c r="O839" i="164" s="1"/>
  <c r="N820" i="164"/>
  <c r="M817" i="164"/>
  <c r="O817" i="164" s="1"/>
  <c r="E823" i="164"/>
  <c r="M823" i="164" s="1"/>
  <c r="M818" i="164"/>
  <c r="O818" i="164" s="1"/>
  <c r="O820" i="164" l="1"/>
  <c r="M866" i="164"/>
  <c r="M843" i="164"/>
  <c r="M820" i="164"/>
  <c r="O887" i="164"/>
  <c r="M887" i="164"/>
  <c r="O863" i="164"/>
  <c r="O866" i="164" s="1"/>
  <c r="O841" i="164"/>
  <c r="O843" i="164" s="1"/>
  <c r="Q39" i="205" l="1"/>
  <c r="Q28" i="197"/>
  <c r="Q35" i="209"/>
  <c r="Q32" i="196"/>
  <c r="Q29" i="196"/>
  <c r="Q34" i="200"/>
  <c r="E801" i="164" l="1"/>
  <c r="M801" i="164" s="1"/>
  <c r="N798" i="164"/>
  <c r="M796" i="164"/>
  <c r="M798" i="164" s="1"/>
  <c r="E781" i="164"/>
  <c r="M781" i="164" s="1"/>
  <c r="N778" i="164"/>
  <c r="M776" i="164"/>
  <c r="O776" i="164" s="1"/>
  <c r="O778" i="164" s="1"/>
  <c r="E761" i="164"/>
  <c r="M761" i="164" s="1"/>
  <c r="N758" i="164"/>
  <c r="M756" i="164"/>
  <c r="M758" i="164" s="1"/>
  <c r="E741" i="164"/>
  <c r="M741" i="164" s="1"/>
  <c r="N738" i="164"/>
  <c r="M736" i="164"/>
  <c r="M738" i="164" s="1"/>
  <c r="E721" i="164"/>
  <c r="M721" i="164" s="1"/>
  <c r="N718" i="164"/>
  <c r="M716" i="164"/>
  <c r="M718" i="164" s="1"/>
  <c r="M26" i="205"/>
  <c r="O26" i="205"/>
  <c r="P26" i="205"/>
  <c r="Q26" i="205"/>
  <c r="R26" i="205"/>
  <c r="N26" i="205"/>
  <c r="O796" i="164" l="1"/>
  <c r="O798" i="164" s="1"/>
  <c r="M778" i="164"/>
  <c r="O756" i="164"/>
  <c r="O758" i="164" s="1"/>
  <c r="O736" i="164"/>
  <c r="O738" i="164" s="1"/>
  <c r="O716" i="164"/>
  <c r="O718" i="164" s="1"/>
  <c r="E701" i="164" l="1"/>
  <c r="M701" i="164" s="1"/>
  <c r="N698" i="164"/>
  <c r="M696" i="164"/>
  <c r="M698" i="164" s="1"/>
  <c r="E681" i="164"/>
  <c r="M681" i="164" s="1"/>
  <c r="N678" i="164"/>
  <c r="M676" i="164"/>
  <c r="M678" i="164" s="1"/>
  <c r="E661" i="164"/>
  <c r="M661" i="164" s="1"/>
  <c r="N658" i="164"/>
  <c r="M656" i="164"/>
  <c r="O656" i="164" s="1"/>
  <c r="O658" i="164" s="1"/>
  <c r="E641" i="164"/>
  <c r="M641" i="164" s="1"/>
  <c r="N638" i="164"/>
  <c r="M636" i="164"/>
  <c r="M638" i="164" s="1"/>
  <c r="E621" i="164"/>
  <c r="M621" i="164" s="1"/>
  <c r="N618" i="164"/>
  <c r="M616" i="164"/>
  <c r="M618" i="164" s="1"/>
  <c r="E601" i="164"/>
  <c r="M601" i="164" s="1"/>
  <c r="N598" i="164"/>
  <c r="M596" i="164"/>
  <c r="O596" i="164" s="1"/>
  <c r="O598" i="164" s="1"/>
  <c r="E581" i="164"/>
  <c r="M581" i="164" s="1"/>
  <c r="N578" i="164"/>
  <c r="M576" i="164"/>
  <c r="M578" i="164" s="1"/>
  <c r="E561" i="164"/>
  <c r="M561" i="164" s="1"/>
  <c r="N558" i="164"/>
  <c r="M556" i="164"/>
  <c r="M558" i="164" s="1"/>
  <c r="E541" i="164"/>
  <c r="M541" i="164" s="1"/>
  <c r="N538" i="164"/>
  <c r="M536" i="164"/>
  <c r="M538" i="164" s="1"/>
  <c r="N518" i="164"/>
  <c r="M516" i="164"/>
  <c r="M518" i="164" s="1"/>
  <c r="E521" i="164"/>
  <c r="M521" i="164" s="1"/>
  <c r="O516" i="164" l="1"/>
  <c r="O518" i="164" s="1"/>
  <c r="O696" i="164"/>
  <c r="O698" i="164" s="1"/>
  <c r="O676" i="164"/>
  <c r="O678" i="164" s="1"/>
  <c r="M658" i="164"/>
  <c r="O636" i="164"/>
  <c r="O638" i="164" s="1"/>
  <c r="O616" i="164"/>
  <c r="O618" i="164" s="1"/>
  <c r="M598" i="164"/>
  <c r="O576" i="164"/>
  <c r="O578" i="164" s="1"/>
  <c r="O556" i="164"/>
  <c r="O558" i="164" s="1"/>
  <c r="O536" i="164"/>
  <c r="O538" i="164" s="1"/>
  <c r="M14" i="194"/>
  <c r="Q774" i="164" l="1"/>
  <c r="E501" i="164"/>
  <c r="M501" i="164" s="1"/>
  <c r="N498" i="164"/>
  <c r="M496" i="164"/>
  <c r="M495" i="164"/>
  <c r="O495" i="164" s="1"/>
  <c r="N476" i="164"/>
  <c r="E479" i="164"/>
  <c r="M479" i="164" s="1"/>
  <c r="M474" i="164"/>
  <c r="O474" i="164" s="1"/>
  <c r="M473" i="164"/>
  <c r="O473" i="164" s="1"/>
  <c r="N454" i="164"/>
  <c r="M450" i="164"/>
  <c r="O450" i="164" s="1"/>
  <c r="M451" i="164"/>
  <c r="O451" i="164" s="1"/>
  <c r="E457" i="164"/>
  <c r="M457" i="164" s="1"/>
  <c r="M452" i="164"/>
  <c r="O452" i="164" s="1"/>
  <c r="N431" i="164"/>
  <c r="E434" i="164"/>
  <c r="M434" i="164" s="1"/>
  <c r="M429" i="164"/>
  <c r="M431" i="164" s="1"/>
  <c r="E413" i="164"/>
  <c r="M413" i="164" s="1"/>
  <c r="N410" i="164"/>
  <c r="M408" i="164"/>
  <c r="M407" i="164"/>
  <c r="O407" i="164" s="1"/>
  <c r="M406" i="164"/>
  <c r="O406" i="164" s="1"/>
  <c r="N387" i="164"/>
  <c r="M383" i="164"/>
  <c r="O383" i="164" s="1"/>
  <c r="M384" i="164"/>
  <c r="O384" i="164" s="1"/>
  <c r="E390" i="164"/>
  <c r="M390" i="164" s="1"/>
  <c r="M385" i="164"/>
  <c r="N364" i="164"/>
  <c r="E367" i="164"/>
  <c r="M367" i="164" s="1"/>
  <c r="M362" i="164"/>
  <c r="M364" i="164" s="1"/>
  <c r="N343" i="164"/>
  <c r="M340" i="164"/>
  <c r="O340" i="164" s="1"/>
  <c r="E346" i="164"/>
  <c r="M346" i="164" s="1"/>
  <c r="M342" i="164"/>
  <c r="O342" i="164" s="1"/>
  <c r="M341" i="164"/>
  <c r="O341" i="164" s="1"/>
  <c r="E324" i="164"/>
  <c r="M324" i="164" s="1"/>
  <c r="N321" i="164"/>
  <c r="M320" i="164"/>
  <c r="O320" i="164" s="1"/>
  <c r="M319" i="164"/>
  <c r="M321" i="164" s="1"/>
  <c r="N300" i="164"/>
  <c r="E303" i="164"/>
  <c r="M303" i="164" s="1"/>
  <c r="M299" i="164"/>
  <c r="O299" i="164" s="1"/>
  <c r="M298" i="164"/>
  <c r="O298" i="164" s="1"/>
  <c r="O300" i="164" s="1"/>
  <c r="N279" i="164"/>
  <c r="M276" i="164"/>
  <c r="O276" i="164" s="1"/>
  <c r="E282" i="164"/>
  <c r="M282" i="164" s="1"/>
  <c r="M278" i="164"/>
  <c r="O278" i="164" s="1"/>
  <c r="M277" i="164"/>
  <c r="E260" i="164"/>
  <c r="M260" i="164" s="1"/>
  <c r="N257" i="164"/>
  <c r="M256" i="164"/>
  <c r="O256" i="164" s="1"/>
  <c r="M255" i="164"/>
  <c r="M257" i="164" s="1"/>
  <c r="E239" i="164"/>
  <c r="M239" i="164" s="1"/>
  <c r="N236" i="164"/>
  <c r="M235" i="164"/>
  <c r="O235" i="164" s="1"/>
  <c r="M234" i="164"/>
  <c r="M236" i="164" s="1"/>
  <c r="N215" i="164"/>
  <c r="E218" i="164"/>
  <c r="M218" i="164" s="1"/>
  <c r="M214" i="164"/>
  <c r="O214" i="164" s="1"/>
  <c r="M213" i="164"/>
  <c r="M215" i="164" s="1"/>
  <c r="N194" i="164"/>
  <c r="M191" i="164"/>
  <c r="O191" i="164" s="1"/>
  <c r="E197" i="164"/>
  <c r="M197" i="164" s="1"/>
  <c r="M193" i="164"/>
  <c r="M192" i="164"/>
  <c r="O192" i="164" s="1"/>
  <c r="E175" i="164"/>
  <c r="M175" i="164" s="1"/>
  <c r="N172" i="164"/>
  <c r="M171" i="164"/>
  <c r="O171" i="164" s="1"/>
  <c r="M170" i="164"/>
  <c r="E154" i="164"/>
  <c r="M154" i="164" s="1"/>
  <c r="N151" i="164"/>
  <c r="M150" i="164"/>
  <c r="O150" i="164" s="1"/>
  <c r="M149" i="164"/>
  <c r="O149" i="164" s="1"/>
  <c r="M148" i="164"/>
  <c r="O148" i="164" s="1"/>
  <c r="M126" i="164"/>
  <c r="O126" i="164" s="1"/>
  <c r="E132" i="164"/>
  <c r="M132" i="164" s="1"/>
  <c r="N129" i="164"/>
  <c r="M128" i="164"/>
  <c r="O128" i="164" s="1"/>
  <c r="M127" i="164"/>
  <c r="O127" i="164" s="1"/>
  <c r="M125" i="164"/>
  <c r="O125" i="164" s="1"/>
  <c r="E109" i="164"/>
  <c r="M109" i="164" s="1"/>
  <c r="N106" i="164"/>
  <c r="M105" i="164"/>
  <c r="O105" i="164" s="1"/>
  <c r="M104" i="164"/>
  <c r="O104" i="164" s="1"/>
  <c r="M103" i="164"/>
  <c r="O103" i="164" s="1"/>
  <c r="E87" i="164"/>
  <c r="M87" i="164" s="1"/>
  <c r="N84" i="164"/>
  <c r="M83" i="164"/>
  <c r="O83" i="164" s="1"/>
  <c r="M82" i="164"/>
  <c r="O82" i="164" s="1"/>
  <c r="M81" i="164"/>
  <c r="E64" i="164"/>
  <c r="M64" i="164" s="1"/>
  <c r="N61" i="164"/>
  <c r="M60" i="164"/>
  <c r="O60" i="164" s="1"/>
  <c r="M59" i="164"/>
  <c r="M58" i="164"/>
  <c r="O58" i="164" s="1"/>
  <c r="O476" i="164" l="1"/>
  <c r="O343" i="164"/>
  <c r="M387" i="164"/>
  <c r="M454" i="164"/>
  <c r="O454" i="164"/>
  <c r="M476" i="164"/>
  <c r="M498" i="164"/>
  <c r="O496" i="164"/>
  <c r="O498" i="164" s="1"/>
  <c r="O429" i="164"/>
  <c r="O431" i="164" s="1"/>
  <c r="M279" i="164"/>
  <c r="M343" i="164"/>
  <c r="M410" i="164"/>
  <c r="O408" i="164"/>
  <c r="O410" i="164" s="1"/>
  <c r="O385" i="164"/>
  <c r="O387" i="164" s="1"/>
  <c r="O362" i="164"/>
  <c r="O364" i="164" s="1"/>
  <c r="M300" i="164"/>
  <c r="O319" i="164"/>
  <c r="O321" i="164" s="1"/>
  <c r="O277" i="164"/>
  <c r="O279" i="164" s="1"/>
  <c r="O194" i="164"/>
  <c r="M172" i="164"/>
  <c r="M194" i="164"/>
  <c r="O255" i="164"/>
  <c r="O257" i="164" s="1"/>
  <c r="O234" i="164"/>
  <c r="O236" i="164" s="1"/>
  <c r="O213" i="164"/>
  <c r="O215" i="164" s="1"/>
  <c r="O193" i="164"/>
  <c r="M61" i="164"/>
  <c r="O170" i="164"/>
  <c r="O172" i="164" s="1"/>
  <c r="M84" i="164"/>
  <c r="O151" i="164"/>
  <c r="M151" i="164"/>
  <c r="O129" i="164"/>
  <c r="M129" i="164"/>
  <c r="O106" i="164"/>
  <c r="M106" i="164"/>
  <c r="O81" i="164"/>
  <c r="O84" i="164" s="1"/>
  <c r="O59" i="164"/>
  <c r="O61" i="164" s="1"/>
  <c r="S451" i="164" l="1"/>
  <c r="S276" i="164"/>
  <c r="E42" i="164" l="1"/>
  <c r="M42" i="164" s="1"/>
  <c r="N39" i="164"/>
  <c r="M38" i="164"/>
  <c r="O38" i="164" s="1"/>
  <c r="M37" i="164"/>
  <c r="O37" i="164" s="1"/>
  <c r="M36" i="164"/>
  <c r="O36" i="164" s="1"/>
  <c r="O39" i="164" l="1"/>
  <c r="S37" i="164" s="1"/>
  <c r="S457" i="164" s="1"/>
  <c r="M39" i="164"/>
  <c r="M85" i="172"/>
  <c r="M26" i="200" l="1"/>
  <c r="N10" i="209" l="1"/>
  <c r="M14" i="209"/>
  <c r="M13" i="209" s="1"/>
  <c r="O14" i="209"/>
  <c r="Q14" i="209"/>
  <c r="N16" i="209"/>
  <c r="N14" i="209" s="1"/>
  <c r="N13" i="209" s="1"/>
  <c r="P16" i="209"/>
  <c r="P14" i="209" s="1"/>
  <c r="P13" i="209" s="1"/>
  <c r="R16" i="209"/>
  <c r="R14" i="209" s="1"/>
  <c r="R13" i="209" s="1"/>
  <c r="O17" i="209"/>
  <c r="Q17" i="209"/>
  <c r="Q27" i="209" s="1"/>
  <c r="R34" i="209" s="1"/>
  <c r="M18" i="209"/>
  <c r="M17" i="209" s="1"/>
  <c r="O18" i="209"/>
  <c r="Q18" i="209"/>
  <c r="Q13" i="209" s="1"/>
  <c r="N20" i="209"/>
  <c r="P20" i="209"/>
  <c r="R20" i="209"/>
  <c r="N21" i="209"/>
  <c r="P21" i="209" s="1"/>
  <c r="N23" i="209"/>
  <c r="P23" i="209" s="1"/>
  <c r="R23" i="209" s="1"/>
  <c r="N25" i="209"/>
  <c r="P25" i="209" s="1"/>
  <c r="R25" i="209" s="1"/>
  <c r="O26" i="209"/>
  <c r="Q26" i="209"/>
  <c r="O27" i="209"/>
  <c r="L29" i="209"/>
  <c r="P29" i="209" s="1"/>
  <c r="M29" i="209"/>
  <c r="Q29" i="209" s="1"/>
  <c r="R33" i="209"/>
  <c r="N26" i="209" l="1"/>
  <c r="O13" i="209"/>
  <c r="P18" i="209"/>
  <c r="P17" i="209" s="1"/>
  <c r="P27" i="209" s="1"/>
  <c r="R21" i="209"/>
  <c r="R18" i="209" s="1"/>
  <c r="R17" i="209" s="1"/>
  <c r="R27" i="209" s="1"/>
  <c r="P26" i="209"/>
  <c r="N18" i="209"/>
  <c r="N17" i="209" s="1"/>
  <c r="N27" i="209" s="1"/>
  <c r="R26" i="209"/>
  <c r="O48" i="172"/>
  <c r="Q48" i="172"/>
  <c r="N74" i="172"/>
  <c r="O74" i="172"/>
  <c r="P74" i="172"/>
  <c r="Q74" i="172"/>
  <c r="R74" i="172"/>
  <c r="M74" i="172"/>
  <c r="N85" i="172"/>
  <c r="O85" i="172"/>
  <c r="P85" i="172"/>
  <c r="Q85" i="172"/>
  <c r="R85" i="172"/>
  <c r="M43" i="172" l="1"/>
  <c r="O35" i="178" l="1"/>
  <c r="Q35" i="178"/>
  <c r="M35" i="178"/>
  <c r="O28" i="178"/>
  <c r="Q28" i="178"/>
  <c r="M28" i="178"/>
  <c r="N34" i="178" l="1"/>
  <c r="N32" i="178"/>
  <c r="P32" i="178" s="1"/>
  <c r="R32" i="178" s="1"/>
  <c r="N30" i="178"/>
  <c r="N18" i="178"/>
  <c r="P18" i="178" s="1"/>
  <c r="R18" i="178" s="1"/>
  <c r="P30" i="178" l="1"/>
  <c r="I16" i="190"/>
  <c r="M15" i="197"/>
  <c r="N17" i="205"/>
  <c r="P17" i="205" s="1"/>
  <c r="O14" i="205"/>
  <c r="Q14" i="205"/>
  <c r="M14" i="205"/>
  <c r="N27" i="205"/>
  <c r="P27" i="205" s="1"/>
  <c r="R27" i="205" s="1"/>
  <c r="N23" i="205"/>
  <c r="P23" i="205" s="1"/>
  <c r="R23" i="205" s="1"/>
  <c r="N22" i="205"/>
  <c r="P22" i="205" s="1"/>
  <c r="R22" i="205" s="1"/>
  <c r="N33" i="194"/>
  <c r="P33" i="194" s="1"/>
  <c r="R33" i="194" s="1"/>
  <c r="M31" i="194"/>
  <c r="N34" i="194"/>
  <c r="P34" i="194" s="1"/>
  <c r="R34" i="194" s="1"/>
  <c r="N32" i="194"/>
  <c r="Q31" i="194"/>
  <c r="O31" i="194"/>
  <c r="O26" i="194"/>
  <c r="Q26" i="194"/>
  <c r="M26" i="194"/>
  <c r="N27" i="194"/>
  <c r="P27" i="194" s="1"/>
  <c r="P26" i="194" s="1"/>
  <c r="N24" i="194"/>
  <c r="P24" i="194" s="1"/>
  <c r="R24" i="194" s="1"/>
  <c r="N25" i="194"/>
  <c r="P25" i="194" s="1"/>
  <c r="R25" i="194" s="1"/>
  <c r="N23" i="194"/>
  <c r="Q22" i="194"/>
  <c r="O22" i="194"/>
  <c r="M22" i="194"/>
  <c r="O18" i="194"/>
  <c r="R30" i="178" l="1"/>
  <c r="N31" i="194"/>
  <c r="P32" i="194"/>
  <c r="N26" i="194"/>
  <c r="R27" i="194"/>
  <c r="R26" i="194" s="1"/>
  <c r="N22" i="194"/>
  <c r="P23" i="194"/>
  <c r="R23" i="194" s="1"/>
  <c r="R22" i="194" s="1"/>
  <c r="P31" i="194" l="1"/>
  <c r="R32" i="194"/>
  <c r="R31" i="194" s="1"/>
  <c r="P22" i="194"/>
  <c r="O27" i="200" l="1"/>
  <c r="Q27" i="200"/>
  <c r="M14" i="200"/>
  <c r="M27" i="200"/>
  <c r="O14" i="200"/>
  <c r="Q14" i="200"/>
  <c r="M79" i="172" l="1"/>
  <c r="O79" i="172"/>
  <c r="Q79" i="172"/>
  <c r="N80" i="172"/>
  <c r="P80" i="172" s="1"/>
  <c r="R80" i="172" s="1"/>
  <c r="N53" i="172"/>
  <c r="P53" i="172" s="1"/>
  <c r="Q52" i="172"/>
  <c r="O52" i="172"/>
  <c r="M52" i="172"/>
  <c r="O69" i="172"/>
  <c r="Q69" i="172"/>
  <c r="M69" i="172"/>
  <c r="N70" i="172"/>
  <c r="P70" i="172" s="1"/>
  <c r="P69" i="172" s="1"/>
  <c r="N68" i="172"/>
  <c r="P68" i="172" s="1"/>
  <c r="R68" i="172" s="1"/>
  <c r="N67" i="172"/>
  <c r="P67" i="172" s="1"/>
  <c r="R67" i="172" s="1"/>
  <c r="N66" i="172"/>
  <c r="P66" i="172" s="1"/>
  <c r="Q65" i="172"/>
  <c r="O65" i="172"/>
  <c r="M65" i="172"/>
  <c r="O59" i="172"/>
  <c r="Q59" i="172"/>
  <c r="O61" i="172"/>
  <c r="Q61" i="172"/>
  <c r="M61" i="172"/>
  <c r="N63" i="172"/>
  <c r="P63" i="172" s="1"/>
  <c r="R63" i="172" s="1"/>
  <c r="N64" i="172"/>
  <c r="P64" i="172" s="1"/>
  <c r="R64" i="172" s="1"/>
  <c r="N62" i="172"/>
  <c r="P62" i="172" s="1"/>
  <c r="M59" i="172"/>
  <c r="N60" i="172"/>
  <c r="P60" i="172" s="1"/>
  <c r="P59" i="172" s="1"/>
  <c r="N58" i="172"/>
  <c r="P58" i="172" s="1"/>
  <c r="R58" i="172" s="1"/>
  <c r="N57" i="172"/>
  <c r="Q56" i="172"/>
  <c r="O56" i="172"/>
  <c r="M56" i="172"/>
  <c r="N55" i="172"/>
  <c r="P55" i="172" s="1"/>
  <c r="Q54" i="172"/>
  <c r="O54" i="172"/>
  <c r="M54" i="172"/>
  <c r="N51" i="172"/>
  <c r="P51" i="172" s="1"/>
  <c r="R51" i="172" s="1"/>
  <c r="N50" i="172"/>
  <c r="Q49" i="172"/>
  <c r="O49" i="172"/>
  <c r="M49" i="172"/>
  <c r="M48" i="172" s="1"/>
  <c r="P61" i="172" l="1"/>
  <c r="N61" i="172"/>
  <c r="M71" i="172"/>
  <c r="O71" i="172"/>
  <c r="Q71" i="172"/>
  <c r="N69" i="172"/>
  <c r="N59" i="172"/>
  <c r="N52" i="172"/>
  <c r="R53" i="172"/>
  <c r="R52" i="172" s="1"/>
  <c r="P52" i="172"/>
  <c r="R70" i="172"/>
  <c r="R69" i="172" s="1"/>
  <c r="P65" i="172"/>
  <c r="N65" i="172"/>
  <c r="R66" i="172"/>
  <c r="R65" i="172" s="1"/>
  <c r="N56" i="172"/>
  <c r="R62" i="172"/>
  <c r="R61" i="172" s="1"/>
  <c r="N54" i="172"/>
  <c r="N49" i="172"/>
  <c r="N48" i="172" s="1"/>
  <c r="R60" i="172"/>
  <c r="R59" i="172" s="1"/>
  <c r="P54" i="172"/>
  <c r="R55" i="172"/>
  <c r="R54" i="172" s="1"/>
  <c r="P50" i="172"/>
  <c r="P57" i="172"/>
  <c r="N71" i="172" l="1"/>
  <c r="P49" i="172"/>
  <c r="P48" i="172" s="1"/>
  <c r="R50" i="172"/>
  <c r="P56" i="172"/>
  <c r="R57" i="172"/>
  <c r="R56" i="172" s="1"/>
  <c r="P71" i="172" l="1"/>
  <c r="R49" i="172"/>
  <c r="N44" i="172"/>
  <c r="N43" i="172" s="1"/>
  <c r="Q43" i="172"/>
  <c r="O39" i="172"/>
  <c r="Q39" i="172"/>
  <c r="M39" i="172"/>
  <c r="N40" i="172"/>
  <c r="P40" i="172" s="1"/>
  <c r="R40" i="172" s="1"/>
  <c r="N35" i="172"/>
  <c r="P35" i="172" s="1"/>
  <c r="R35" i="172" s="1"/>
  <c r="R34" i="172" s="1"/>
  <c r="Q34" i="172"/>
  <c r="O34" i="172"/>
  <c r="M34" i="172"/>
  <c r="N29" i="172"/>
  <c r="P29" i="172" s="1"/>
  <c r="R29" i="172" s="1"/>
  <c r="N30" i="172"/>
  <c r="P30" i="172" s="1"/>
  <c r="R30" i="172" s="1"/>
  <c r="N28" i="172"/>
  <c r="Q27" i="172"/>
  <c r="O27" i="172"/>
  <c r="M27" i="172"/>
  <c r="O21" i="172"/>
  <c r="Q21" i="172"/>
  <c r="M21" i="172"/>
  <c r="R71" i="172" l="1"/>
  <c r="R48" i="172"/>
  <c r="R39" i="172"/>
  <c r="P44" i="172"/>
  <c r="P39" i="172"/>
  <c r="N39" i="172"/>
  <c r="N34" i="172"/>
  <c r="P34" i="172"/>
  <c r="N27" i="172"/>
  <c r="P28" i="172"/>
  <c r="R44" i="172" l="1"/>
  <c r="R43" i="172" s="1"/>
  <c r="P43" i="172"/>
  <c r="P27" i="172"/>
  <c r="R27" i="172" s="1"/>
  <c r="R28" i="172"/>
  <c r="N24" i="200" l="1"/>
  <c r="P24" i="200" s="1"/>
  <c r="R24" i="200" s="1"/>
  <c r="N16" i="205" l="1"/>
  <c r="N23" i="200"/>
  <c r="P23" i="200" s="1"/>
  <c r="R23" i="200" s="1"/>
  <c r="P16" i="205" l="1"/>
  <c r="R16" i="205" s="1"/>
  <c r="O14" i="203" l="1"/>
  <c r="O16" i="203" s="1"/>
  <c r="Q14" i="203"/>
  <c r="Q16" i="203" s="1"/>
  <c r="M14" i="203"/>
  <c r="M16" i="203" s="1"/>
  <c r="N17" i="172" l="1"/>
  <c r="P17" i="172" s="1"/>
  <c r="R17" i="172" s="1"/>
  <c r="N21" i="205" l="1"/>
  <c r="P21" i="205" s="1"/>
  <c r="R21" i="205" s="1"/>
  <c r="M41" i="172" l="1"/>
  <c r="M25" i="205" l="1"/>
  <c r="M31" i="205" s="1"/>
  <c r="M32" i="205" l="1"/>
  <c r="N24" i="205" l="1"/>
  <c r="P24" i="205" s="1"/>
  <c r="R24" i="205" s="1"/>
  <c r="O26" i="200" l="1"/>
  <c r="Q26" i="200"/>
  <c r="N22" i="200"/>
  <c r="P22" i="200" s="1"/>
  <c r="R22" i="200" s="1"/>
  <c r="N25" i="200"/>
  <c r="P25" i="200" s="1"/>
  <c r="R25" i="200" s="1"/>
  <c r="N78" i="172" l="1"/>
  <c r="P78" i="172" s="1"/>
  <c r="R78" i="172" s="1"/>
  <c r="N77" i="172"/>
  <c r="P77" i="172" s="1"/>
  <c r="R77" i="172" s="1"/>
  <c r="N76" i="172"/>
  <c r="P76" i="172" s="1"/>
  <c r="Q75" i="172"/>
  <c r="O75" i="172"/>
  <c r="M75" i="172"/>
  <c r="O36" i="172"/>
  <c r="Q36" i="172"/>
  <c r="M36" i="172"/>
  <c r="N38" i="172"/>
  <c r="N37" i="172"/>
  <c r="P37" i="172" s="1"/>
  <c r="P38" i="172" l="1"/>
  <c r="R38" i="172" s="1"/>
  <c r="N36" i="172"/>
  <c r="N75" i="172"/>
  <c r="P75" i="172"/>
  <c r="R76" i="172"/>
  <c r="R75" i="172" s="1"/>
  <c r="R37" i="172"/>
  <c r="M17" i="196"/>
  <c r="P36" i="172" l="1"/>
  <c r="R36" i="172"/>
  <c r="N33" i="172" l="1"/>
  <c r="P33" i="172" s="1"/>
  <c r="R33" i="172" s="1"/>
  <c r="N32" i="172"/>
  <c r="Q31" i="172"/>
  <c r="O31" i="172"/>
  <c r="M31" i="172"/>
  <c r="N31" i="172" l="1"/>
  <c r="P32" i="172"/>
  <c r="P31" i="172" l="1"/>
  <c r="R32" i="172"/>
  <c r="R31" i="172" s="1"/>
  <c r="M15" i="194" l="1"/>
  <c r="Q15" i="194"/>
  <c r="O15" i="194"/>
  <c r="M33" i="196" l="1"/>
  <c r="M34" i="196" s="1"/>
  <c r="M34" i="205" l="1"/>
  <c r="Q34" i="205" s="1"/>
  <c r="L34" i="205"/>
  <c r="P34" i="205" s="1"/>
  <c r="N30" i="205"/>
  <c r="P30" i="205" s="1"/>
  <c r="R30" i="205" s="1"/>
  <c r="N29" i="205"/>
  <c r="P29" i="205" s="1"/>
  <c r="R29" i="205" s="1"/>
  <c r="N28" i="205"/>
  <c r="Q25" i="205"/>
  <c r="Q31" i="205" s="1"/>
  <c r="O25" i="205"/>
  <c r="O31" i="205" s="1"/>
  <c r="N20" i="205"/>
  <c r="P20" i="205" s="1"/>
  <c r="R20" i="205" s="1"/>
  <c r="N19" i="205"/>
  <c r="P19" i="205" s="1"/>
  <c r="R19" i="205" s="1"/>
  <c r="N18" i="205"/>
  <c r="P18" i="205" s="1"/>
  <c r="R18" i="205" s="1"/>
  <c r="N15" i="205"/>
  <c r="Q13" i="205"/>
  <c r="N10" i="205"/>
  <c r="N14" i="205" l="1"/>
  <c r="R17" i="205"/>
  <c r="P15" i="205"/>
  <c r="R15" i="205" s="1"/>
  <c r="Q32" i="205"/>
  <c r="O32" i="205"/>
  <c r="N25" i="205"/>
  <c r="O13" i="205"/>
  <c r="P28" i="205"/>
  <c r="R28" i="205" s="1"/>
  <c r="M13" i="205"/>
  <c r="N31" i="205" l="1"/>
  <c r="N32" i="205" s="1"/>
  <c r="P14" i="205"/>
  <c r="R14" i="205"/>
  <c r="P25" i="205"/>
  <c r="R25" i="205"/>
  <c r="R31" i="205" s="1"/>
  <c r="N13" i="205"/>
  <c r="P31" i="205" l="1"/>
  <c r="P32" i="205"/>
  <c r="R32" i="205"/>
  <c r="P13" i="205"/>
  <c r="R13" i="205"/>
  <c r="Q37" i="205" l="1"/>
  <c r="N18" i="200" l="1"/>
  <c r="N21" i="200"/>
  <c r="N20" i="200"/>
  <c r="N19" i="200"/>
  <c r="P18" i="200" l="1"/>
  <c r="P21" i="200"/>
  <c r="R21" i="200" s="1"/>
  <c r="P20" i="200"/>
  <c r="R20" i="200" s="1"/>
  <c r="P19" i="200"/>
  <c r="R19" i="200" s="1"/>
  <c r="R18" i="200" l="1"/>
  <c r="O17" i="196" l="1"/>
  <c r="Q17" i="196"/>
  <c r="N21" i="194"/>
  <c r="O28" i="194"/>
  <c r="O35" i="194" s="1"/>
  <c r="Q28" i="194"/>
  <c r="N81" i="172" l="1"/>
  <c r="N79" i="172" s="1"/>
  <c r="P81" i="172" l="1"/>
  <c r="P79" i="172" s="1"/>
  <c r="R81" i="172" l="1"/>
  <c r="R79" i="172" s="1"/>
  <c r="M26" i="178" l="1"/>
  <c r="M36" i="178" l="1"/>
  <c r="O15" i="196" l="1"/>
  <c r="O14" i="196" s="1"/>
  <c r="Q15" i="196"/>
  <c r="Q14" i="196" s="1"/>
  <c r="M15" i="196"/>
  <c r="M14" i="196" s="1"/>
  <c r="O20" i="196" l="1"/>
  <c r="Q20" i="196"/>
  <c r="M20" i="196"/>
  <c r="M23" i="196" l="1"/>
  <c r="M19" i="196"/>
  <c r="Q19" i="196"/>
  <c r="Q23" i="196"/>
  <c r="O19" i="196"/>
  <c r="O23" i="196"/>
  <c r="M18" i="194"/>
  <c r="N25" i="178" l="1"/>
  <c r="P25" i="178" s="1"/>
  <c r="R25" i="178" s="1"/>
  <c r="N19" i="178"/>
  <c r="P19" i="178" s="1"/>
  <c r="R19" i="178" s="1"/>
  <c r="O24" i="172" l="1"/>
  <c r="Q24" i="172"/>
  <c r="M24" i="172"/>
  <c r="O47" i="172"/>
  <c r="Q47" i="172"/>
  <c r="M47" i="172"/>
  <c r="O82" i="172"/>
  <c r="Q82" i="172"/>
  <c r="M82" i="172"/>
  <c r="N84" i="172"/>
  <c r="P84" i="172" s="1"/>
  <c r="R84" i="172" s="1"/>
  <c r="N83" i="172"/>
  <c r="N26" i="172"/>
  <c r="P26" i="172" s="1"/>
  <c r="R26" i="172" s="1"/>
  <c r="N23" i="172"/>
  <c r="P23" i="172" s="1"/>
  <c r="R23" i="172" s="1"/>
  <c r="N82" i="172" l="1"/>
  <c r="R47" i="172"/>
  <c r="N47" i="172"/>
  <c r="P47" i="172"/>
  <c r="P83" i="172"/>
  <c r="P82" i="172" s="1"/>
  <c r="R83" i="172" l="1"/>
  <c r="R82" i="172" s="1"/>
  <c r="M28" i="194"/>
  <c r="M35" i="194" s="1"/>
  <c r="N30" i="194"/>
  <c r="P30" i="194" s="1"/>
  <c r="R30" i="194" l="1"/>
  <c r="N20" i="172"/>
  <c r="O18" i="172"/>
  <c r="Q18" i="172"/>
  <c r="M18" i="172"/>
  <c r="P20" i="172" l="1"/>
  <c r="Q18" i="194"/>
  <c r="Q35" i="194" s="1"/>
  <c r="M36" i="194"/>
  <c r="M39" i="194" s="1"/>
  <c r="M40" i="194" s="1"/>
  <c r="O36" i="194"/>
  <c r="O39" i="194" s="1"/>
  <c r="O40" i="194" s="1"/>
  <c r="Q36" i="194"/>
  <c r="Q39" i="194" s="1"/>
  <c r="Q40" i="194" s="1"/>
  <c r="N37" i="194"/>
  <c r="P37" i="194" s="1"/>
  <c r="N38" i="194"/>
  <c r="P38" i="194" s="1"/>
  <c r="R38" i="194" s="1"/>
  <c r="M14" i="178"/>
  <c r="O26" i="178"/>
  <c r="Q26" i="178"/>
  <c r="O14" i="194" l="1"/>
  <c r="Q14" i="194"/>
  <c r="Q14" i="178"/>
  <c r="Q36" i="178"/>
  <c r="P21" i="194"/>
  <c r="R21" i="194" s="1"/>
  <c r="O14" i="178"/>
  <c r="O36" i="178"/>
  <c r="R20" i="172"/>
  <c r="R37" i="194"/>
  <c r="R36" i="194" s="1"/>
  <c r="R39" i="194" s="1"/>
  <c r="P36" i="194"/>
  <c r="P39" i="194" s="1"/>
  <c r="N36" i="194"/>
  <c r="N39" i="194" s="1"/>
  <c r="M19" i="203" l="1"/>
  <c r="Q19" i="203" s="1"/>
  <c r="L19" i="203"/>
  <c r="P19" i="203" s="1"/>
  <c r="M13" i="203"/>
  <c r="O13" i="203"/>
  <c r="N10" i="203"/>
  <c r="O17" i="203" l="1"/>
  <c r="M17" i="203"/>
  <c r="Q13" i="203"/>
  <c r="N15" i="203"/>
  <c r="N14" i="203" s="1"/>
  <c r="N16" i="203" s="1"/>
  <c r="Q17" i="203" l="1"/>
  <c r="N13" i="203"/>
  <c r="P15" i="203"/>
  <c r="P14" i="203" s="1"/>
  <c r="P16" i="203" s="1"/>
  <c r="N17" i="203" l="1"/>
  <c r="Q23" i="203"/>
  <c r="P13" i="203"/>
  <c r="R15" i="203"/>
  <c r="R14" i="203" l="1"/>
  <c r="P17" i="203"/>
  <c r="Q21" i="203" s="1"/>
  <c r="R13" i="203" l="1"/>
  <c r="R16" i="203"/>
  <c r="N16" i="196"/>
  <c r="R17" i="203" l="1"/>
  <c r="N15" i="196"/>
  <c r="N14" i="196" s="1"/>
  <c r="N17" i="196"/>
  <c r="P16" i="196"/>
  <c r="N16" i="200"/>
  <c r="P16" i="200" s="1"/>
  <c r="P15" i="196" l="1"/>
  <c r="P14" i="196" s="1"/>
  <c r="P17" i="196"/>
  <c r="R16" i="196"/>
  <c r="R16" i="200"/>
  <c r="R15" i="196" l="1"/>
  <c r="R14" i="196" s="1"/>
  <c r="R17" i="196"/>
  <c r="N33" i="178" l="1"/>
  <c r="P33" i="178" s="1"/>
  <c r="R33" i="178" l="1"/>
  <c r="M14" i="197" l="1"/>
  <c r="M20" i="197"/>
  <c r="Q46" i="194"/>
  <c r="N17" i="200"/>
  <c r="P17" i="200" l="1"/>
  <c r="R17" i="200" l="1"/>
  <c r="M29" i="200" l="1"/>
  <c r="Q29" i="200" s="1"/>
  <c r="L29" i="200"/>
  <c r="P29" i="200" s="1"/>
  <c r="N15" i="200"/>
  <c r="N14" i="200" s="1"/>
  <c r="N26" i="200" l="1"/>
  <c r="Q13" i="200"/>
  <c r="O13" i="200"/>
  <c r="P15" i="200"/>
  <c r="P14" i="200" s="1"/>
  <c r="N27" i="200" l="1"/>
  <c r="Q32" i="200" s="1"/>
  <c r="P26" i="200"/>
  <c r="P27" i="200" s="1"/>
  <c r="N13" i="200"/>
  <c r="R15" i="200"/>
  <c r="R14" i="200" s="1"/>
  <c r="P13" i="200" l="1"/>
  <c r="R26" i="200"/>
  <c r="R27" i="200" s="1"/>
  <c r="N10" i="200"/>
  <c r="R13" i="200" l="1"/>
  <c r="N25" i="172" l="1"/>
  <c r="N22" i="172"/>
  <c r="N21" i="172" s="1"/>
  <c r="N19" i="172"/>
  <c r="N18" i="172" s="1"/>
  <c r="P25" i="172" l="1"/>
  <c r="N24" i="172"/>
  <c r="P22" i="172"/>
  <c r="P21" i="172" s="1"/>
  <c r="P19" i="172"/>
  <c r="P18" i="172" s="1"/>
  <c r="R25" i="172" l="1"/>
  <c r="R24" i="172" s="1"/>
  <c r="P24" i="172"/>
  <c r="R22" i="172"/>
  <c r="R21" i="172" s="1"/>
  <c r="R19" i="172"/>
  <c r="R18" i="172" s="1"/>
  <c r="N22" i="196" l="1"/>
  <c r="N21" i="196"/>
  <c r="P22" i="196" l="1"/>
  <c r="N20" i="196"/>
  <c r="O13" i="196"/>
  <c r="M13" i="196"/>
  <c r="Q13" i="196"/>
  <c r="P21" i="196"/>
  <c r="N19" i="196" l="1"/>
  <c r="N23" i="196"/>
  <c r="R22" i="196"/>
  <c r="P20" i="196"/>
  <c r="N13" i="196"/>
  <c r="R21" i="196"/>
  <c r="P19" i="196" l="1"/>
  <c r="P23" i="196"/>
  <c r="R20" i="196"/>
  <c r="R13" i="196"/>
  <c r="P13" i="196"/>
  <c r="R23" i="196" l="1"/>
  <c r="R19" i="196"/>
  <c r="Q41" i="172"/>
  <c r="Q15" i="172"/>
  <c r="Q45" i="172" l="1"/>
  <c r="Q14" i="172"/>
  <c r="Q86" i="172"/>
  <c r="Q87" i="172" s="1"/>
  <c r="Q73" i="172"/>
  <c r="O73" i="172"/>
  <c r="N42" i="172"/>
  <c r="P42" i="172" s="1"/>
  <c r="R42" i="172" s="1"/>
  <c r="N16" i="172"/>
  <c r="P16" i="172" s="1"/>
  <c r="R16" i="172" s="1"/>
  <c r="O15" i="172"/>
  <c r="M15" i="172"/>
  <c r="O14" i="172" l="1"/>
  <c r="O45" i="172"/>
  <c r="M45" i="172"/>
  <c r="M14" i="172"/>
  <c r="M13" i="172" s="1"/>
  <c r="O86" i="172"/>
  <c r="O87" i="172" s="1"/>
  <c r="M86" i="172"/>
  <c r="M87" i="172" s="1"/>
  <c r="M73" i="172"/>
  <c r="N41" i="172"/>
  <c r="R41" i="172"/>
  <c r="N15" i="172"/>
  <c r="R15" i="172"/>
  <c r="P15" i="172"/>
  <c r="P41" i="172"/>
  <c r="R45" i="172" l="1"/>
  <c r="R14" i="172"/>
  <c r="P14" i="172"/>
  <c r="P45" i="172"/>
  <c r="P86" i="172" s="1"/>
  <c r="P87" i="172" s="1"/>
  <c r="N14" i="172"/>
  <c r="N45" i="172"/>
  <c r="N86" i="172" s="1"/>
  <c r="N87" i="172" s="1"/>
  <c r="P73" i="172"/>
  <c r="N73" i="172"/>
  <c r="R86" i="172"/>
  <c r="R87" i="172" s="1"/>
  <c r="R73" i="172" l="1"/>
  <c r="N31" i="178"/>
  <c r="N28" i="178" l="1"/>
  <c r="N35" i="178"/>
  <c r="O18" i="196"/>
  <c r="O24" i="196" s="1"/>
  <c r="M18" i="196"/>
  <c r="M24" i="196" s="1"/>
  <c r="Q18" i="196"/>
  <c r="Q24" i="196" s="1"/>
  <c r="N18" i="196" l="1"/>
  <c r="N24" i="196" s="1"/>
  <c r="P18" i="196" l="1"/>
  <c r="P24" i="196" s="1"/>
  <c r="R18" i="196"/>
  <c r="R24" i="196" s="1"/>
  <c r="O15" i="197"/>
  <c r="Q15" i="197"/>
  <c r="N17" i="197"/>
  <c r="P17" i="197" s="1"/>
  <c r="R17" i="197" s="1"/>
  <c r="N18" i="197"/>
  <c r="P18" i="197" s="1"/>
  <c r="R18" i="197" s="1"/>
  <c r="N16" i="197"/>
  <c r="P16" i="197" s="1"/>
  <c r="R16" i="197" s="1"/>
  <c r="Q14" i="197" l="1"/>
  <c r="Q13" i="197" s="1"/>
  <c r="Q20" i="197"/>
  <c r="O14" i="197"/>
  <c r="O13" i="197" s="1"/>
  <c r="O20" i="197"/>
  <c r="N20" i="197"/>
  <c r="R15" i="197"/>
  <c r="P15" i="197"/>
  <c r="M13" i="197"/>
  <c r="N15" i="197"/>
  <c r="N14" i="197" l="1"/>
  <c r="N13" i="197" s="1"/>
  <c r="P20" i="197"/>
  <c r="P14" i="197" l="1"/>
  <c r="P13" i="197" s="1"/>
  <c r="Q27" i="178"/>
  <c r="O27" i="178"/>
  <c r="M27" i="178"/>
  <c r="Q13" i="178"/>
  <c r="M13" i="178"/>
  <c r="N17" i="178"/>
  <c r="P17" i="178" s="1"/>
  <c r="R17" i="178" s="1"/>
  <c r="N20" i="178"/>
  <c r="P20" i="178" s="1"/>
  <c r="R20" i="178" s="1"/>
  <c r="N21" i="178"/>
  <c r="P21" i="178" s="1"/>
  <c r="R21" i="178" s="1"/>
  <c r="N22" i="178"/>
  <c r="P22" i="178" s="1"/>
  <c r="R22" i="178" s="1"/>
  <c r="N23" i="178"/>
  <c r="P23" i="178" s="1"/>
  <c r="R23" i="178" s="1"/>
  <c r="N16" i="178"/>
  <c r="N26" i="178" l="1"/>
  <c r="P16" i="178"/>
  <c r="N14" i="178" l="1"/>
  <c r="N13" i="178" s="1"/>
  <c r="O13" i="178"/>
  <c r="P26" i="178"/>
  <c r="R16" i="178"/>
  <c r="P14" i="178" l="1"/>
  <c r="P13" i="178" s="1"/>
  <c r="R26" i="178"/>
  <c r="N36" i="178" l="1"/>
  <c r="P34" i="178"/>
  <c r="R34" i="178" s="1"/>
  <c r="R14" i="178"/>
  <c r="R13" i="178" s="1"/>
  <c r="P31" i="178"/>
  <c r="P35" i="178" l="1"/>
  <c r="P36" i="178" s="1"/>
  <c r="P28" i="178"/>
  <c r="N27" i="178"/>
  <c r="R31" i="178"/>
  <c r="R28" i="178" l="1"/>
  <c r="R35" i="178"/>
  <c r="R36" i="178" s="1"/>
  <c r="R27" i="178"/>
  <c r="P27" i="178"/>
  <c r="E20" i="164" l="1"/>
  <c r="N19" i="194" l="1"/>
  <c r="N20" i="194"/>
  <c r="N16" i="194"/>
  <c r="N17" i="194"/>
  <c r="N29" i="194"/>
  <c r="N28" i="194" s="1"/>
  <c r="N15" i="194" l="1"/>
  <c r="N18" i="194"/>
  <c r="N14" i="194" l="1"/>
  <c r="N35" i="194"/>
  <c r="N40" i="194" s="1"/>
  <c r="P20" i="194"/>
  <c r="R20" i="194" s="1"/>
  <c r="P19" i="194" l="1"/>
  <c r="P18" i="194" s="1"/>
  <c r="R19" i="194" l="1"/>
  <c r="R18" i="194" s="1"/>
  <c r="P17" i="194" l="1"/>
  <c r="R17" i="194" s="1"/>
  <c r="P16" i="194" l="1"/>
  <c r="P15" i="194" s="1"/>
  <c r="R16" i="194" l="1"/>
  <c r="R15" i="194" s="1"/>
  <c r="Q42" i="178" l="1"/>
  <c r="P29" i="194" l="1"/>
  <c r="P28" i="194" s="1"/>
  <c r="P35" i="194" s="1"/>
  <c r="P40" i="194" s="1"/>
  <c r="P14" i="194" l="1"/>
  <c r="R29" i="194"/>
  <c r="R28" i="194" s="1"/>
  <c r="R35" i="194" s="1"/>
  <c r="R40" i="194" s="1"/>
  <c r="R14" i="194" l="1"/>
  <c r="Q40" i="178"/>
  <c r="S40" i="178" s="1"/>
  <c r="M22" i="197"/>
  <c r="Q22" i="197" s="1"/>
  <c r="L22" i="197"/>
  <c r="P22" i="197" s="1"/>
  <c r="N10" i="197"/>
  <c r="M26" i="196"/>
  <c r="Q26" i="196" s="1"/>
  <c r="L26" i="196"/>
  <c r="P26" i="196" s="1"/>
  <c r="N10" i="196"/>
  <c r="M42" i="194"/>
  <c r="Q42" i="194" s="1"/>
  <c r="L42" i="194"/>
  <c r="P42" i="194" s="1"/>
  <c r="N10" i="194"/>
  <c r="H16" i="190"/>
  <c r="M16" i="164" l="1"/>
  <c r="O16" i="164" s="1"/>
  <c r="M20" i="164"/>
  <c r="N17" i="164"/>
  <c r="M15" i="164"/>
  <c r="O15" i="164" s="1"/>
  <c r="M14" i="164"/>
  <c r="M38" i="178"/>
  <c r="Q38" i="178" s="1"/>
  <c r="L38" i="178"/>
  <c r="P38" i="178" s="1"/>
  <c r="M17" i="164" l="1"/>
  <c r="O14" i="164"/>
  <c r="O17" i="164" s="1"/>
  <c r="N10" i="178" l="1"/>
  <c r="L13" i="143" l="1"/>
  <c r="N13" i="143"/>
  <c r="L20" i="143"/>
  <c r="N20" i="143"/>
  <c r="L18" i="143"/>
  <c r="N18" i="143"/>
  <c r="L16" i="143"/>
  <c r="N16" i="143"/>
  <c r="J20" i="143"/>
  <c r="J18" i="143"/>
  <c r="J16" i="143"/>
  <c r="K21" i="143"/>
  <c r="K17" i="143"/>
  <c r="K16" i="143" s="1"/>
  <c r="L23" i="143" l="1"/>
  <c r="N23" i="143"/>
  <c r="K22" i="143"/>
  <c r="M22" i="143" s="1"/>
  <c r="O22" i="143" s="1"/>
  <c r="M21" i="143"/>
  <c r="K19" i="143"/>
  <c r="K18" i="143" s="1"/>
  <c r="M17" i="143"/>
  <c r="M16" i="143" s="1"/>
  <c r="M20" i="143" l="1"/>
  <c r="K20" i="143"/>
  <c r="O21" i="143"/>
  <c r="O20" i="143" s="1"/>
  <c r="M19" i="143"/>
  <c r="M18" i="143" s="1"/>
  <c r="O17" i="143"/>
  <c r="O16" i="143" s="1"/>
  <c r="O19" i="143" l="1"/>
  <c r="O18" i="143" s="1"/>
  <c r="M89" i="172" l="1"/>
  <c r="Q89" i="172" s="1"/>
  <c r="L89" i="172"/>
  <c r="P89" i="172" s="1"/>
  <c r="N13" i="172" l="1"/>
  <c r="J26" i="143" l="1"/>
  <c r="N26" i="143" s="1"/>
  <c r="I26" i="143"/>
  <c r="M26" i="143" s="1"/>
  <c r="J28" i="168" l="1"/>
  <c r="I24" i="168"/>
  <c r="I26" i="168" s="1"/>
  <c r="I30" i="168" s="1"/>
  <c r="H24" i="168"/>
  <c r="G24" i="168"/>
  <c r="F24" i="168"/>
  <c r="E24" i="168"/>
  <c r="J23" i="168"/>
  <c r="J22" i="168"/>
  <c r="J21" i="168"/>
  <c r="H20" i="168"/>
  <c r="G20" i="168"/>
  <c r="F20" i="168"/>
  <c r="E20" i="168"/>
  <c r="J19" i="168"/>
  <c r="J18" i="168"/>
  <c r="H17" i="168"/>
  <c r="G17" i="168"/>
  <c r="F17" i="168"/>
  <c r="E17" i="168"/>
  <c r="J16" i="168"/>
  <c r="J17" i="168" s="1"/>
  <c r="H15" i="168"/>
  <c r="G15" i="168"/>
  <c r="F15" i="168"/>
  <c r="E15" i="168"/>
  <c r="J13" i="168"/>
  <c r="J12" i="168"/>
  <c r="H11" i="168"/>
  <c r="G11" i="168"/>
  <c r="F11" i="168"/>
  <c r="E11" i="168"/>
  <c r="J9" i="168"/>
  <c r="J8" i="168"/>
  <c r="H7" i="168"/>
  <c r="G7" i="168"/>
  <c r="F7" i="168"/>
  <c r="E7" i="168"/>
  <c r="J6" i="168"/>
  <c r="J5" i="168"/>
  <c r="J15" i="168" l="1"/>
  <c r="J20" i="168"/>
  <c r="J7" i="168"/>
  <c r="J11" i="168"/>
  <c r="G26" i="168"/>
  <c r="G30" i="168" s="1"/>
  <c r="F26" i="168"/>
  <c r="H26" i="168"/>
  <c r="J24" i="168"/>
  <c r="E26" i="168"/>
  <c r="E30" i="168" s="1"/>
  <c r="J26" i="168" l="1"/>
  <c r="K10" i="143" l="1"/>
  <c r="J13" i="143"/>
  <c r="K14" i="143"/>
  <c r="K15" i="143"/>
  <c r="M15" i="143" s="1"/>
  <c r="K13" i="143" l="1"/>
  <c r="K23" i="143" s="1"/>
  <c r="L24" i="143"/>
  <c r="O15" i="143"/>
  <c r="M14" i="143"/>
  <c r="M13" i="143" s="1"/>
  <c r="M23" i="143" s="1"/>
  <c r="O14" i="143" l="1"/>
  <c r="O13" i="143" s="1"/>
  <c r="O23" i="143" s="1"/>
  <c r="N24" i="143" l="1"/>
  <c r="O29" i="143" s="1"/>
  <c r="O24" i="143"/>
  <c r="J24" i="143" l="1"/>
  <c r="M24" i="143"/>
  <c r="K24" i="143"/>
  <c r="Q13" i="172" l="1"/>
  <c r="R20" i="197"/>
  <c r="R14" i="197" l="1"/>
  <c r="R13" i="197" s="1"/>
  <c r="O13" i="172" l="1"/>
  <c r="N9" i="172" l="1"/>
  <c r="R13" i="172" l="1"/>
  <c r="P13" i="172"/>
  <c r="M13" i="200" l="1"/>
  <c r="O13" i="194"/>
  <c r="M13" i="194"/>
  <c r="Q13" i="194"/>
  <c r="N13" i="194" l="1"/>
  <c r="R13" i="194"/>
  <c r="P13" i="194"/>
  <c r="Q44" i="194"/>
  <c r="Q91" i="172"/>
  <c r="S91" i="17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1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UNA VEZ SE LIQUIDE EL CONTRATO BILATERAL SE RECOMPONDRA LOS RECURSOS</t>
        </r>
      </text>
    </comment>
    <comment ref="H21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VALORES PROPUESTO PLACO 2017</t>
        </r>
      </text>
    </comment>
  </commentList>
</comments>
</file>

<file path=xl/sharedStrings.xml><?xml version="1.0" encoding="utf-8"?>
<sst xmlns="http://schemas.openxmlformats.org/spreadsheetml/2006/main" count="6813" uniqueCount="3073">
  <si>
    <t>PROCEDIMIENTO: FORMULAR Y EVALUAR PROYECTOS DE INVERSIÓN</t>
  </si>
  <si>
    <t xml:space="preserve">Página 1 de 1     </t>
  </si>
  <si>
    <r>
      <rPr>
        <b/>
        <sz val="10"/>
        <rFont val="Arial"/>
        <family val="2"/>
      </rPr>
      <t>CÓDIGO:</t>
    </r>
    <r>
      <rPr>
        <sz val="10"/>
        <rFont val="Arial"/>
        <family val="2"/>
      </rPr>
      <t xml:space="preserve"> 1DE-FR-0012</t>
    </r>
  </si>
  <si>
    <t>FORMATO PLAN DE COMPRAS GASTOS DE INVERSIÓN</t>
  </si>
  <si>
    <r>
      <rPr>
        <b/>
        <sz val="10"/>
        <rFont val="Arial"/>
        <family val="2"/>
      </rPr>
      <t>FECHA:</t>
    </r>
    <r>
      <rPr>
        <sz val="10"/>
        <rFont val="Arial"/>
        <family val="2"/>
      </rPr>
      <t xml:space="preserve"> 11-01-2011</t>
    </r>
  </si>
  <si>
    <t>POLICÍA NACIONAL</t>
  </si>
  <si>
    <r>
      <rPr>
        <b/>
        <sz val="10"/>
        <rFont val="Arial"/>
        <family val="2"/>
      </rPr>
      <t xml:space="preserve">VERSIÓN: </t>
    </r>
    <r>
      <rPr>
        <sz val="10"/>
        <rFont val="Arial"/>
        <family val="2"/>
      </rPr>
      <t xml:space="preserve"> 1</t>
    </r>
  </si>
  <si>
    <t>Total apropiación recurso 10</t>
  </si>
  <si>
    <t>Total apropiación recurso 11</t>
  </si>
  <si>
    <t>Total apropiación recurso 16</t>
  </si>
  <si>
    <t>Total apropiación recurso 50</t>
  </si>
  <si>
    <t xml:space="preserve">CODIGO BPIN : </t>
  </si>
  <si>
    <t>No. CONTRATO</t>
  </si>
  <si>
    <t>FECHA CONTRATO</t>
  </si>
  <si>
    <t>SALDO</t>
  </si>
  <si>
    <t>DELEGATARIO</t>
  </si>
  <si>
    <t>PROVEEDOR</t>
  </si>
  <si>
    <t>PACTO PAGO</t>
  </si>
  <si>
    <t>ENTREGA ELEMENTOS</t>
  </si>
  <si>
    <t>PLAZO EJECUCION</t>
  </si>
  <si>
    <t>Total apropiación proyecto:</t>
  </si>
  <si>
    <t>CODIGO PROPUESTAL</t>
  </si>
  <si>
    <t>TIPO RECURSO</t>
  </si>
  <si>
    <t>SITUACIÓN DE FONDOS</t>
  </si>
  <si>
    <t>ITEMS</t>
  </si>
  <si>
    <t>CANT.</t>
  </si>
  <si>
    <t>VALOR UNITARIO $</t>
  </si>
  <si>
    <t>SUBTOTAL $</t>
  </si>
  <si>
    <t>GASTOS NACIONALIZACIÓN $</t>
  </si>
  <si>
    <t>VALOR TOTAL POR ITEM $</t>
  </si>
  <si>
    <t>EJECUTADO $</t>
  </si>
  <si>
    <t>PENDIENTE $</t>
  </si>
  <si>
    <t>PRG</t>
  </si>
  <si>
    <t>SUB</t>
  </si>
  <si>
    <t>PROY</t>
  </si>
  <si>
    <t>CSF</t>
  </si>
  <si>
    <t>SSF</t>
  </si>
  <si>
    <t>CONSECUTIVO</t>
  </si>
  <si>
    <t>DESCRIPCIÓN</t>
  </si>
  <si>
    <t>X</t>
  </si>
  <si>
    <t>1.1</t>
  </si>
  <si>
    <t>1.2</t>
  </si>
  <si>
    <t>3.1</t>
  </si>
  <si>
    <t>SUBTOTAL RECURSO 16</t>
  </si>
  <si>
    <t>TOTAL GENERAL</t>
  </si>
  <si>
    <t>REVISÓ:</t>
  </si>
  <si>
    <t>FECHA:</t>
  </si>
  <si>
    <t>2.1</t>
  </si>
  <si>
    <t>4.1</t>
  </si>
  <si>
    <t>4.2</t>
  </si>
  <si>
    <t>Página 1 de 1</t>
  </si>
  <si>
    <t>SUBTOTAL RECURSO 11</t>
  </si>
  <si>
    <t>VALOR CONTRATO POR ITEM</t>
  </si>
  <si>
    <t xml:space="preserve">Página 1 de 1 </t>
  </si>
  <si>
    <t>PROYECTO : CONSTRUCCION, MANTENIMIENTO Y DOTACIÓN FUERTES DE CARABINEROS A NIVEL NACIONAL</t>
  </si>
  <si>
    <t>0051-00320-9999</t>
  </si>
  <si>
    <t>VALOR TOTAL 
POR ITEM $</t>
  </si>
  <si>
    <t>CODIGO PRESUPUESTAL</t>
  </si>
  <si>
    <t>APROBÓ:    BG. FABIÁN LAURENCE CÁRDENAS LEONEL</t>
  </si>
  <si>
    <t>Total apropiación recurso 13</t>
  </si>
  <si>
    <t>POLICIA NACIONAL</t>
  </si>
  <si>
    <t>FOMATO CERTIFICACIÓN PLAN DE COMPRAS GASTOS DE INVERSIÓN</t>
  </si>
  <si>
    <t>NOMBRE DEL PROYECTO:</t>
  </si>
  <si>
    <t>CERTIFICADO No.</t>
  </si>
  <si>
    <t>CODIGO BPIN:</t>
  </si>
  <si>
    <t xml:space="preserve">ITEM </t>
  </si>
  <si>
    <t>REC.</t>
  </si>
  <si>
    <t>SIIF</t>
  </si>
  <si>
    <t>VF COMANDOS DE POLICÍA A NIVEL NACIONAL</t>
  </si>
  <si>
    <t>PROYECTO</t>
  </si>
  <si>
    <t>ITEM</t>
  </si>
  <si>
    <t>FECHA ADJUDICACION</t>
  </si>
  <si>
    <t>VF AUTORIZADA
VIG2016</t>
  </si>
  <si>
    <t>COMPROMISO 
VIG. 2016</t>
  </si>
  <si>
    <t>VF AUTORIZADA
VIG2017</t>
  </si>
  <si>
    <t>COMPROMISO 
VIG. 2017</t>
  </si>
  <si>
    <t>COMPROMISO 
VIG. 2018</t>
  </si>
  <si>
    <t>VALOR TOTAL COMPROMISO</t>
  </si>
  <si>
    <t>Comando Departamento San Andres y Providencia (VF)</t>
  </si>
  <si>
    <t>OBRA</t>
  </si>
  <si>
    <t xml:space="preserve">Interventoria </t>
  </si>
  <si>
    <t>SUBTOTAL</t>
  </si>
  <si>
    <t>Comando Operaciones Especiales y Antiterrorismo- ESJIM (VF)</t>
  </si>
  <si>
    <t>Licencias</t>
  </si>
  <si>
    <t>Reforzamiento Comando Departamento de Policia Risaralda (VF)</t>
  </si>
  <si>
    <t>Terminacion Construccion Comando DETOL y METIB - Bloque "B" - DETOL - Bloque "E" Bienestar y Bloque "F" Alojamiento (VF)</t>
  </si>
  <si>
    <t>Consultoría diseños y estudios del Comando de Policía MESAN (VF)</t>
  </si>
  <si>
    <t xml:space="preserve">CONSULTORÍA </t>
  </si>
  <si>
    <t>Restauracion Comando Metropolitana de Tunja (VF)</t>
  </si>
  <si>
    <t>TOTAL</t>
  </si>
  <si>
    <t>APROBACION VF MINHACIENDA</t>
  </si>
  <si>
    <t>DIFERENCIA</t>
  </si>
  <si>
    <t>1</t>
  </si>
  <si>
    <t>0100</t>
  </si>
  <si>
    <t>Aprobada</t>
  </si>
  <si>
    <t>Utilizada</t>
  </si>
  <si>
    <t>001</t>
  </si>
  <si>
    <t>Diferencia</t>
  </si>
  <si>
    <t>R'11</t>
  </si>
  <si>
    <t xml:space="preserve"> CT. LINO SEBASTIÁN ACOSTA MORENO
TC. JUAN CARLOS CASTELLANOS ÁLVAREZ</t>
  </si>
  <si>
    <t xml:space="preserve">ELABORÓ:    IT. JUAN PABLO LÓPEZ CEBALLOS                        </t>
  </si>
  <si>
    <t>AÑO : 2018</t>
  </si>
  <si>
    <t>COMPROMISOS INVERSION 2018</t>
  </si>
  <si>
    <t>PROYECTO :</t>
  </si>
  <si>
    <t>C</t>
  </si>
  <si>
    <t>x</t>
  </si>
  <si>
    <t>02</t>
  </si>
  <si>
    <t>17</t>
  </si>
  <si>
    <t>FORTALECIMIENTO DE LA INFRAESTRUCTURA ESTRATÉGICA OPERACIONAL ORIENTADA A CONSOLIDAR LA CONVIVENCIA Y SEGURIDAD CIUDADANA A NIVEL  NACIONAL</t>
  </si>
  <si>
    <t>18</t>
  </si>
  <si>
    <t>FORTALECIMIENTO DE LOS EQUIPOS DE ARMAMENTO, SEGURIDAD Y PROTECCIÓN, ORIENTADOS A CONSOLIDAR LA CONVIVENCIA Y SEGURIDAD CIUDADANA EN EL TERRITORIO   NACIONAL</t>
  </si>
  <si>
    <t>19</t>
  </si>
  <si>
    <t>MEJORAMIENTO DE LA MOVILIDAD ESTRATÉGICA, ORIENTADA AL SERVICIO DE POLICÍA EN EL TERRITORIO  NACIONAL</t>
  </si>
  <si>
    <t>20</t>
  </si>
  <si>
    <t>FORTALECIMIENTO DE LAS MISIONES AÉREAS POLICIALES EN EL TERRITORIO  NACIONAL</t>
  </si>
  <si>
    <t>21</t>
  </si>
  <si>
    <t>FORTALECIMIENTO DE LA INFRAESTRUCTURA EDUCATIVA Y ADMINISTRATIVA DE LA POLICÍA   NACIONAL</t>
  </si>
  <si>
    <t>22</t>
  </si>
  <si>
    <t>23</t>
  </si>
  <si>
    <t>FORTALECIMIENTO  DE LA INFRAESTRUCTURA DE SOPORTE PARA EL BIENESTAR DE SOCIAL DE LOS FUNCIONARIOS DE LA POLICÍA   NACIONAL</t>
  </si>
  <si>
    <t>5</t>
  </si>
  <si>
    <t>FORTALECIMIENTO DE LA INFRAESTRUCTURA DE LOS CENTROS VACACIONALES DE LA POLICÍA  NACIONAL</t>
  </si>
  <si>
    <t>MEJORAMIENTO POLÍTICA EDUCATIVA DE LA POLICÍA  NACIONAL</t>
  </si>
  <si>
    <t>GASTOS DE INVERSIÓN 2019</t>
  </si>
  <si>
    <t>Nivel 1</t>
  </si>
  <si>
    <t>Nivel 2</t>
  </si>
  <si>
    <t>Nivel 3</t>
  </si>
  <si>
    <t>Nivel 4</t>
  </si>
  <si>
    <t>BPIN</t>
  </si>
  <si>
    <t>Rec</t>
  </si>
  <si>
    <t>Proyectos Policía Nacional 1601-01</t>
  </si>
  <si>
    <t>Fortalecimiento de la infraestructura estratégica operacional orientada a consolidar la convivencia y seguridad ciudadana a nivel Nacional</t>
  </si>
  <si>
    <t>Fortalecimiento de los equipos de armamento, seguridad y protección, orientados a consolidar la convivencia y seguridad ciudadana en el territorio Nacional</t>
  </si>
  <si>
    <t>Mejoramiento de la movilidad estratégica, orientada al servicio de Policía en el territorio Nacional</t>
  </si>
  <si>
    <t>Fortalecimiento de las misiones aéreas policiales en el territorio Nacional</t>
  </si>
  <si>
    <t>Fortalecimiento de la infraestructura educativa y administrativa de la Policía Nacional</t>
  </si>
  <si>
    <t>Desarrollo tecnológico Policía Nacional</t>
  </si>
  <si>
    <t xml:space="preserve">Fortalecimiento de la infraestructura de soporte para el bienestar de social de los funcionarios de la Policía Nacional </t>
  </si>
  <si>
    <t>Fortalecimiento de la infraestructura de los Centros Vacacionales de la Policía Nacional</t>
  </si>
  <si>
    <t>Mejoramiento Política Educativa de la Policía Nacional</t>
  </si>
  <si>
    <t>Subtotal Gestión General 1601-01</t>
  </si>
  <si>
    <t>Equipo de protección</t>
  </si>
  <si>
    <t>SUBORD</t>
  </si>
  <si>
    <t>0</t>
  </si>
  <si>
    <t>1501019</t>
  </si>
  <si>
    <t>RECURSO</t>
  </si>
  <si>
    <t>ORD</t>
  </si>
  <si>
    <t>1501022</t>
  </si>
  <si>
    <t>SUBRD</t>
  </si>
  <si>
    <t>1501034</t>
  </si>
  <si>
    <t>SUBOR</t>
  </si>
  <si>
    <t>ELABORÓ: ST. ANGIE CAROLINA RAMIREZ RUBIANO</t>
  </si>
  <si>
    <t>6.1</t>
  </si>
  <si>
    <t>7.1</t>
  </si>
  <si>
    <t>1501020</t>
  </si>
  <si>
    <t>Serivicio de Dotacion Elementos de Proteccion</t>
  </si>
  <si>
    <t>Servicios Tecnologicos</t>
  </si>
  <si>
    <t>Adquisicion de Bienes y Servicios</t>
  </si>
  <si>
    <t>1501037</t>
  </si>
  <si>
    <t>Servicios Ciberseguridad</t>
  </si>
  <si>
    <t>Capacitación Bilingüismo</t>
  </si>
  <si>
    <t>FORMACIÓN AVANZADA</t>
  </si>
  <si>
    <t>Adquisición de Bienes y Servicios</t>
  </si>
  <si>
    <t>Servicio de  Dotacion de Armamento</t>
  </si>
  <si>
    <t>ADQUISICIÓN DE BIENES Y SERVICIOS</t>
  </si>
  <si>
    <t>1501036</t>
  </si>
  <si>
    <t>CENTRO VACACIONAL HORNACHUELOS</t>
  </si>
  <si>
    <t xml:space="preserve">Desarrollar obra de construcción </t>
  </si>
  <si>
    <t>CENTRO VACACIONAL PAIPA</t>
  </si>
  <si>
    <t>5.1</t>
  </si>
  <si>
    <t>5.2</t>
  </si>
  <si>
    <t>Realizar interventoría</t>
  </si>
  <si>
    <t>CENTRO VACACIONAL RICAURTE</t>
  </si>
  <si>
    <t>CENTRO VACACIONAL VILLAVICENCIO</t>
  </si>
  <si>
    <t>10.1</t>
  </si>
  <si>
    <t>SERVICIOS DE RECREACIÓN Y TURISMO</t>
  </si>
  <si>
    <t>INFRAESTRUCTURA DE SOPORTE ADECUADA Y DOTADA</t>
  </si>
  <si>
    <t>1501031</t>
  </si>
  <si>
    <t>1505009</t>
  </si>
  <si>
    <t>CENTRO VACACIONAL TOLU</t>
  </si>
  <si>
    <t>INFRAESTRUCTURA DE SOPORTE CONSTRUIDA Y DOTADA</t>
  </si>
  <si>
    <t>SERVICIO DE DOTACIÓN PARA LA MOVILIDAD OPERACIONAL Y EL APOYO LOGÍSTICO</t>
  </si>
  <si>
    <r>
      <rPr>
        <b/>
        <sz val="14"/>
        <color theme="1"/>
        <rFont val="Arial"/>
        <family val="2"/>
      </rPr>
      <t>CÓDIGO:</t>
    </r>
    <r>
      <rPr>
        <sz val="14"/>
        <color theme="1"/>
        <rFont val="Arial"/>
        <family val="2"/>
      </rPr>
      <t xml:space="preserve"> 1DE-FR-0012</t>
    </r>
  </si>
  <si>
    <t>1501033</t>
  </si>
  <si>
    <t>TOTAL GENERAL RECURSO 11</t>
  </si>
  <si>
    <t>2.2</t>
  </si>
  <si>
    <t>CANT,</t>
  </si>
  <si>
    <t>No, CONTRATO</t>
  </si>
  <si>
    <t>ORD,</t>
  </si>
  <si>
    <t>Infraestructura de soporte Construida y Dotada</t>
  </si>
  <si>
    <t>TOTAL RECURSO 11</t>
  </si>
  <si>
    <t>AÑO : 2020</t>
  </si>
  <si>
    <t>Construcción Comando de Policía MESAN - DEMAG FASE II, III, IV Y V.</t>
  </si>
  <si>
    <t xml:space="preserve">Vigencia Futura, construcción, dotación e interventoría Comando de Policía Metropolitana de Popayán y Departamento de Policía Cauca </t>
  </si>
  <si>
    <t>Interventoría a la Construcción y dotación del Comando de Policía Metropolitana de Popayán y Departamento de Policía Cauca.</t>
  </si>
  <si>
    <t>REFORZAMIENTO ESTRUCTURAL EDIFICACIONES ESCUELA DE CADETES DE POLICÍA</t>
  </si>
  <si>
    <t>1.3</t>
  </si>
  <si>
    <t>CONSTRUCCIÓN CENTRO ESTRATÉGICO DE CREDIBILIDAD Y CONFIANZA REGIÓN NO. 1</t>
  </si>
  <si>
    <t>Ampliación, adecuación funcional, demolición parcial y obra nueva del centro estratégico de credibilidad y confianza de la región 1 (vigencias futuras)</t>
  </si>
  <si>
    <r>
      <rPr>
        <b/>
        <sz val="14"/>
        <color theme="1"/>
        <rFont val="Arial"/>
        <family val="2"/>
      </rPr>
      <t>Código:</t>
    </r>
    <r>
      <rPr>
        <sz val="14"/>
        <color theme="1"/>
        <rFont val="Arial"/>
        <family val="2"/>
      </rPr>
      <t xml:space="preserve"> 1DE-FR-0017</t>
    </r>
  </si>
  <si>
    <r>
      <rPr>
        <b/>
        <sz val="14"/>
        <color theme="1"/>
        <rFont val="Arial"/>
        <family val="2"/>
      </rPr>
      <t>Fecha:</t>
    </r>
    <r>
      <rPr>
        <sz val="14"/>
        <color theme="1"/>
        <rFont val="Arial"/>
        <family val="2"/>
      </rPr>
      <t xml:space="preserve"> 11-01-2011</t>
    </r>
  </si>
  <si>
    <r>
      <rPr>
        <b/>
        <sz val="14"/>
        <color theme="1"/>
        <rFont val="Arial"/>
        <family val="2"/>
      </rPr>
      <t>Versión:</t>
    </r>
    <r>
      <rPr>
        <sz val="14"/>
        <color theme="1"/>
        <rFont val="Arial"/>
        <family val="2"/>
      </rPr>
      <t xml:space="preserve">  1</t>
    </r>
  </si>
  <si>
    <t>APROBÓ: CR. JUAN JULIO VILLAMIL MONSALVE</t>
  </si>
  <si>
    <t>3.2</t>
  </si>
  <si>
    <t xml:space="preserve">Cartucho gas 37 mm ( 3 Pastillas) </t>
  </si>
  <si>
    <t xml:space="preserve">Cartuchos gas 40mm </t>
  </si>
  <si>
    <t xml:space="preserve">Granada de aturdimiento </t>
  </si>
  <si>
    <t>Granada multimpacto OC</t>
  </si>
  <si>
    <t>Cartucho impulsor 37/38 mm</t>
  </si>
  <si>
    <t>Granada de humo de varios colores</t>
  </si>
  <si>
    <t>Esferas de Paint Ball calibre 0,68 mm</t>
  </si>
  <si>
    <t>1.4</t>
  </si>
  <si>
    <t>1.5</t>
  </si>
  <si>
    <t>1.6</t>
  </si>
  <si>
    <t>1.7</t>
  </si>
  <si>
    <t>1.8</t>
  </si>
  <si>
    <t>Armamento</t>
  </si>
  <si>
    <t>Municiones no letales</t>
  </si>
  <si>
    <t>Chaleco blindado externo nivel IIIA</t>
  </si>
  <si>
    <t>Casco antimotín</t>
  </si>
  <si>
    <t>Escudo antimotín</t>
  </si>
  <si>
    <t>3.3</t>
  </si>
  <si>
    <t>OBRAS DE CUMPLIMIENTO PLANES DE REGULARIZACIÓN - COMPLEJO DINAE (MUZU)</t>
  </si>
  <si>
    <t>ESCUELA DE CARABINEROS “ALEJANDRO GUTIÉRREZ”</t>
  </si>
  <si>
    <t>Radios portátiles</t>
  </si>
  <si>
    <t>COLEGIO NUESTRA SEÑORA DE FÁTIMA CALI.</t>
  </si>
  <si>
    <t xml:space="preserve">Realizar la interventoría </t>
  </si>
  <si>
    <t>COLEGIO SAN LUIS</t>
  </si>
  <si>
    <t>Construcción, Dotación e interventoría de la infraestructura DIRAN en Hacienda La Paraguay - Caucasia - DEANT.</t>
  </si>
  <si>
    <t>Reforzamiento estructural e Interventoría y adecuación para el Comando de Policía Arauca</t>
  </si>
  <si>
    <t>6.2</t>
  </si>
  <si>
    <t>7.2</t>
  </si>
  <si>
    <t>021</t>
  </si>
  <si>
    <t>DESARROLLO TECNOLÓGICO POLICIA NACIONAL</t>
  </si>
  <si>
    <t>2.3</t>
  </si>
  <si>
    <t>Consultoría para la intervención de las pinturas murales de Claustro Santo Domingo – Comando de Policía Metropolitana de Tunja</t>
  </si>
  <si>
    <t>11.1</t>
  </si>
  <si>
    <t>ELABORÓ:ST. ANGIE CAROLINA RAMIREZ RUBIANO</t>
  </si>
  <si>
    <t xml:space="preserve">ELABORÓ: ST. ANGIE CAROLINA RAMIREZ RUBIANO </t>
  </si>
  <si>
    <t xml:space="preserve">
CT. LINO SEBASTIAN ACOSTA MORENO
CR. JUAN JULIO VILLAMIL MONSALVE</t>
  </si>
  <si>
    <t>REGION 3</t>
  </si>
  <si>
    <t>REGION 8</t>
  </si>
  <si>
    <t>Pago de expensas - licencias para la Emisora de la Policía Nacional - Bogotá</t>
  </si>
  <si>
    <t>Consultoría para la restauración del Comando de la Policía Metropolitana de Bucaramanga – MEBUC (Casona)</t>
  </si>
  <si>
    <t>Interventoría a la Consultoría para la restauración del Comando de la Policía Metropolitana de Bucaramanga – MEBUC (Casona)</t>
  </si>
  <si>
    <t>Consultoría para la restauración e interventoría del Comando de la Policía Metropolitana de Bucaramanga – MEBUC (Casona)</t>
  </si>
  <si>
    <t>ELABORÓ:  ST. ANGIE CAROLINA RAMIREZ RUBIANO</t>
  </si>
  <si>
    <t>Construcción y dotación para el Comando Departamento de Policía Valle - BUGA Fase I</t>
  </si>
  <si>
    <t>Interventoría para la Construcción y dotación del Comando Departamento de Policía Valle - BUGA Fase I</t>
  </si>
  <si>
    <t>MY. MARTIN JAIME CASTILLO MOREIRA
CR. JUAN JULIO VILLAMIL MONSALVE</t>
  </si>
  <si>
    <t>CT. LINO SEBASTIAN ACOSTA MORENO
CR. JUAN JULIO VILLAMIL MONSALVE</t>
  </si>
  <si>
    <t>VIGENCIA FUTURA 2020</t>
  </si>
  <si>
    <t>COMANDOS DE POLICIA</t>
  </si>
  <si>
    <t>COMANDOS DE POLICIA CONSTRUIDOS Y DOTADOS</t>
  </si>
  <si>
    <t>Construcción del Comando de Policía Metropolitana de Popayán y Departamento de Policía Cauca.</t>
  </si>
  <si>
    <t>Reforzamiento estructural e Interventoría y adecuación para el
Comando de Policía Boyacá</t>
  </si>
  <si>
    <t>Reforzamiento estructural e Interventoría y adecuación para el Comando de Policía Boyacá</t>
  </si>
  <si>
    <t>Pago licencia de construcción para el reforzamiento estructural e Interventoría y adecuación para el Comando de Policía Boyacá</t>
  </si>
  <si>
    <t>Mantenimiento Mayor Comando Policía Metropolitana de Ibagué (METIB-DETOL)</t>
  </si>
  <si>
    <t>Dotación unidades policiales (Comandos)</t>
  </si>
  <si>
    <t>ESTACIONES DE POLICIA</t>
  </si>
  <si>
    <t>ESTACIONES DE POLICIA CONSTRUIDAS Y DOTADAS</t>
  </si>
  <si>
    <t>Mantenimiento Mayor Estación de Policía Soacha (DECUN)</t>
  </si>
  <si>
    <t>Dotación unidades policiales (Estaciones de Policía)</t>
  </si>
  <si>
    <t>Patología, vulnerabilidad sísmica y reforzamiento estructural e
Interventoría y adecuación de la Estación de Policía Villa de Leyva</t>
  </si>
  <si>
    <t>Consultoría para el reforzamiento estructural e Interventoría y adecuación para la Estación de Policía Villa de Leyva</t>
  </si>
  <si>
    <t>Pago licencia de construcción para el reforzamiento estructural e
Interventoría y adecuación para la Estación de Policía Villa de Leyva</t>
  </si>
  <si>
    <t>Estudios, diseños, patología, vulnerabilidad sísmica e interventoría para el Distrito y Estación de Policía Santa Rosa de Cabal - DERIS</t>
  </si>
  <si>
    <t>Estudios, diseños, patología, vulnerabilidad sísmica para el Distrito y
Estación de Policía Santa Rosa de Cabal - DERIS</t>
  </si>
  <si>
    <t>Pago licencia de los Estudios, diseños, patología, vulnerabilidad sísmica para el Distrito y Estación de Policía Santa Rosa de Cabal - DERIS</t>
  </si>
  <si>
    <t>Sistema modular para la Estación de Policía Puerto Echeverry - DECHO</t>
  </si>
  <si>
    <t>Mantenimiento Mayor Estación de Policía Santafé E3 (MEBOG)</t>
  </si>
  <si>
    <t>Interventoría para la Construcción de la Dirección de Investigación Criminal e Interpol - DIJIN</t>
  </si>
  <si>
    <t>Consultoría para la Construcción de la Dirección de Investigación Criminal e Interpol - DIJIN</t>
  </si>
  <si>
    <t>Consultoría, interventoría para la construcción de la Dirección de Investigación Criminal e Interpol - DIJIN</t>
  </si>
  <si>
    <t>Construcción de la infraestructura DIRAN en Hacienda La Paraguay -
Caucasia - DEANT.</t>
  </si>
  <si>
    <t>Interventoría de la infraestructura DIRAN en Hacienda La Paraguay -
Caucasia - DEANT.</t>
  </si>
  <si>
    <t>UNIDADES ESPECIALIZADAS DESCENTRALIZADAS</t>
  </si>
  <si>
    <t>UNIDADES ESPECIALIZADAS DESCENTRALIZADAS DE LA POLICÍA NACIONAL ADECUADAS Y DOTADAS</t>
  </si>
  <si>
    <t>Motocicleta para servicio de vigilancia - MNVCC- (uniformada)</t>
  </si>
  <si>
    <t>Motocicleta no uniformada para el servicio de Policía</t>
  </si>
  <si>
    <t>Camioneta pick up uniformada</t>
  </si>
  <si>
    <t>Camioneta pick up no uniformada</t>
  </si>
  <si>
    <t>Camioneta tipo “VAN” para transporte de retenidos (uniformada)</t>
  </si>
  <si>
    <t>Camioneta tipo “VAN” de asalto ligero uniformada COPES</t>
  </si>
  <si>
    <t>Camioneta pick up uniformada de asalto ligero para COPES</t>
  </si>
  <si>
    <r>
      <rPr>
        <b/>
        <sz val="14"/>
        <rFont val="Arial"/>
        <family val="2"/>
      </rPr>
      <t>CÓDIGO:</t>
    </r>
    <r>
      <rPr>
        <sz val="14"/>
        <rFont val="Arial"/>
        <family val="2"/>
      </rPr>
      <t xml:space="preserve"> 1DE-FR-0012</t>
    </r>
  </si>
  <si>
    <r>
      <rPr>
        <b/>
        <sz val="14"/>
        <rFont val="Arial"/>
        <family val="2"/>
      </rPr>
      <t>FECHA:</t>
    </r>
    <r>
      <rPr>
        <sz val="14"/>
        <rFont val="Arial"/>
        <family val="2"/>
      </rPr>
      <t xml:space="preserve"> 02-03-2020</t>
    </r>
  </si>
  <si>
    <r>
      <rPr>
        <b/>
        <sz val="14"/>
        <rFont val="Arial"/>
        <family val="2"/>
      </rPr>
      <t xml:space="preserve">VERSIÓN: </t>
    </r>
    <r>
      <rPr>
        <sz val="14"/>
        <rFont val="Arial"/>
        <family val="2"/>
      </rPr>
      <t xml:space="preserve"> 2</t>
    </r>
  </si>
  <si>
    <t>FORMULAR Y EVALUAR PROYECTOS DE INVERSIÓN</t>
  </si>
  <si>
    <t>PLAN ANUAL DE ADQUISICIONES</t>
  </si>
  <si>
    <t>SERVICIO DE APOYO LOGÍSTICO PARA EL APROVISIONAMIENTO DE PERSONAL Y CARGA</t>
  </si>
  <si>
    <t>Interventoría técnica, administrativa, financiera, legal, contable y ambiental para las Obras de cumplimiento plan de regularización complejo educativo DINAE, Fase A (Construcción edificio guardia, subestación eléctrica, dotación, obras complementarias y urbanismo complejo educativo DINAE) (vigencias futuras)</t>
  </si>
  <si>
    <r>
      <rPr>
        <b/>
        <sz val="14"/>
        <color theme="1"/>
        <rFont val="Arial"/>
        <family val="2"/>
      </rPr>
      <t>FECHA:</t>
    </r>
    <r>
      <rPr>
        <sz val="14"/>
        <color theme="1"/>
        <rFont val="Arial"/>
        <family val="2"/>
      </rPr>
      <t xml:space="preserve"> 02-03-2020</t>
    </r>
  </si>
  <si>
    <r>
      <rPr>
        <b/>
        <sz val="14"/>
        <color theme="1"/>
        <rFont val="Arial"/>
        <family val="2"/>
      </rPr>
      <t xml:space="preserve">VERSIÓN: </t>
    </r>
    <r>
      <rPr>
        <sz val="14"/>
        <color theme="1"/>
        <rFont val="Arial"/>
        <family val="2"/>
      </rPr>
      <t xml:space="preserve"> 2</t>
    </r>
  </si>
  <si>
    <t>Construcción edificio habitacional múltiple, dotación y obras exteriores Escuela de carabineros “Alejandro Gutiérrez” ESAGU. (vigencias futuras)</t>
  </si>
  <si>
    <t>Interventoría técnica, administrativa, financiera, legal, contable y ambiental para la Construcción edificio habitacional múltiple, dotación y obras exteriores Escuela de carabineros “Alejandro Gutiérrez” ESAGU. (vigencias futuras)</t>
  </si>
  <si>
    <t>ESCUELA INTERNACIONAL DEL USO DE LA FUERZA POLICIAL PARA LA PAZ " BRIGADIER GENERAL JAIME RAMIREZ GOMEZ"</t>
  </si>
  <si>
    <t>ESCUELA DE SEGURIDAD VIAL</t>
  </si>
  <si>
    <t>Interventoría técnica, administrativa, financiera, legal, contable y ambiental para la Construcción Escuela de Seguridad Vial, a precios unitarios fijos sin formula de reajuste</t>
  </si>
  <si>
    <t>ESCUELA DE CARABINEROS PROVINCIA DE VELEZ</t>
  </si>
  <si>
    <t>Elaboración de diseños y estudios técnicos para la construcción y dotación para la infraestructura de servicios del comedor estudiantes Escuela de Carabineros Provincia de Vélez " Mayor General Manuel José López Gómez", incluye estudio de suelos, estudio topográfico, diseño arquitectónico, urbanístico, paisajístico y sostenibilidad, diseño estructural y de elementos no estructurales, diseños de redes hidrosanitarias. gas y contraincendios, interior y exterior, diseño de redes de media y baja tensión interior y exterior y apantallamiento</t>
  </si>
  <si>
    <t>Interventoría técnica, administrativa, financiera, legal, contable y ambiental para la Elaboración de diseños y estudios técnicos para la construcción y dotación para la infraestructura de servicios del comedor estudiantes Escuela de Carabineros Provincia de Vélez " Mayor General Manuel José López Gómez", incluye estudio de suelos, estudio topográfico, diseño arquitectónico, urbanístico, paisajístico y sostenibilidad, diseño estructural y de elementos no estructurales, diseños de redes hidrosanitarias. gas y contraincendios, interior y exterior, diseño de redes de media y baja tensión interior y exterior y apantallamiento</t>
  </si>
  <si>
    <t>Licencias y permisos construcción y dotación para la infraestructura de servicios del comedor estudiantes Escuela de Carabineros Provincia de Vélez " Mayor General Manuel José López Gómez"</t>
  </si>
  <si>
    <t>Interventoría para el reforzamiento estructural y adecuación del Comando de Policía Arauca</t>
  </si>
  <si>
    <t>Construcción e Interventoría para el Comando Metropolitana Valledupar</t>
  </si>
  <si>
    <t>Interventoría para el Comando Metropolitana Valledupar</t>
  </si>
  <si>
    <t>Interventoría para el reforzamiento estructural e Interventoría y adecuación para el Comando de Policía Boyacá</t>
  </si>
  <si>
    <t>Vigencia Futura, Construcción, interventoría y dotación para el
Comando Departamento de Policía Valle - BUGA Fase I</t>
  </si>
  <si>
    <t>Construcción e Interventoría Estación de Policía Cajibío Cauca</t>
  </si>
  <si>
    <t>Construcción Estación de Policía Cajibío Cauca</t>
  </si>
  <si>
    <t>Interventoría Construcción de la Estación de Policía Cajibío Cauca</t>
  </si>
  <si>
    <t>Consultoría e interventoría para la elaboración de estudios y diseños para la Estación de Policía Guayabetal - DECUN</t>
  </si>
  <si>
    <t>Consultoría para la elaboración de estudios y diseños para la Estación de Policía Guayabetal - DECUN</t>
  </si>
  <si>
    <t xml:space="preserve">Interventoría para la Consultoría de elaboración de estudios y diseños para la Estación de Policía Guayabetal - DECUN </t>
  </si>
  <si>
    <t>Interventoría para el reforzamiento estructural e Interventoría y adecuación para la Estación de Policía Villa de Leyva</t>
  </si>
  <si>
    <t>Interventoría para los estudios, diseños, patología y vulnerabilidad sísmica para el Distrito y Estación de Policía Santa Rosa de Cabal - DERIS</t>
  </si>
  <si>
    <t>Estudios y Diseños, Interventoría y licencia de construcción de las Oficinas de Comunicaciones Estratégicas - Emisora Policía Nacional - Bogotá</t>
  </si>
  <si>
    <t>Estudios y diseños de las Oficinas de Comunicaciones Estratégicas - Emisora Policía Nacional - Bogotá</t>
  </si>
  <si>
    <t>Interventoría a los estudios y diseños de las Oficinas de Comunicaciones Estratégicas - Emisora Policía Nacional - Bogotá</t>
  </si>
  <si>
    <t>Mantenimiento de Aeronaves Área de Aviación Policial</t>
  </si>
  <si>
    <t>Interventoría técnica, administrativa, financiera, legal, contable y ambiental para la Ampliación, adecuación funcional, demolición parcial y obra nueva del centro estratégico de credibilidad y confianza de la región 1 (vigencias futuras)</t>
  </si>
  <si>
    <t>Obras de cumplimiento plan de regularización complejo DINAE, Fase A (Construcción edificio guardia, subestación eléctrica, dotación, obras complementarias y urbanismo complejo educativo DINAE) (vigencias futuras)</t>
  </si>
  <si>
    <t>Obras de cumplimiento plan de regularización complejo educativo DINAE, para la ampliación parqueadero y mantenimiento accesos en pavimento flexible complejo educativo DINAE, Fase 1, a precios unitarios fijos sin formula de reajuste.</t>
  </si>
  <si>
    <t xml:space="preserve">Mantenimiento mayor reservorio, PTAR y PTAP Escuela Internacional del Uso de la Fuerza Policial para la Paz " Brigadier General Jaime Ramírez Gómez" a precios unitarios fijos sin formula de reajuste </t>
  </si>
  <si>
    <t>Construcción Escuela de Seguridad Vial, a precios unitarios fijos sin formula de reajuste</t>
  </si>
  <si>
    <t>Firewall Interno</t>
  </si>
  <si>
    <t>Back to Back</t>
  </si>
  <si>
    <t>Radio Enlaces</t>
  </si>
  <si>
    <t>Fortalecimiento almacenamiento NAS y SAN</t>
  </si>
  <si>
    <t>Equipos Activos de Red</t>
  </si>
  <si>
    <t>Switch de core</t>
  </si>
  <si>
    <t>Modelo predictivo del Delito</t>
  </si>
  <si>
    <t>Licencia de Ofuscamiento de DATA</t>
  </si>
  <si>
    <t>1501Act</t>
  </si>
  <si>
    <t>Sistema de Información de Huella Balistica Civil del Registro Nacional de Identificacion Balistica</t>
  </si>
  <si>
    <t>Adquisicion Licenciamiento Borrado seguro y Desmagnetizador</t>
  </si>
  <si>
    <t>Adquisicion Control APN Policia Nacional</t>
  </si>
  <si>
    <t>Hardware criptográfico (HSM)</t>
  </si>
  <si>
    <t xml:space="preserve">Desarrollar obra de construcción de alojamientos a nivel nacional Dirección de Bienestar Social </t>
  </si>
  <si>
    <t>VIVIENDA FISCAL</t>
  </si>
  <si>
    <t>TOTAL  GENERAL</t>
  </si>
  <si>
    <t xml:space="preserve"> </t>
  </si>
  <si>
    <t>Postgrados y doctorados (Continuidad)</t>
  </si>
  <si>
    <t>Postgrados y doctorados (Nuevo)</t>
  </si>
  <si>
    <t>Sistema Nacional de Bibliotecas</t>
  </si>
  <si>
    <t>Modelo de Evaluacion</t>
  </si>
  <si>
    <t xml:space="preserve">Obra de construcción </t>
  </si>
  <si>
    <t>Licencias y permisos</t>
  </si>
  <si>
    <t>6.3</t>
  </si>
  <si>
    <t>Inversión 2020</t>
  </si>
  <si>
    <t>Inversión 2021</t>
  </si>
  <si>
    <t xml:space="preserve"> Código de la Dependencia de Afectación</t>
  </si>
  <si>
    <t>Descripción de las Dependencias de Afectación</t>
  </si>
  <si>
    <t xml:space="preserve">Unidad ó SubUnidad Ejecutora: </t>
  </si>
  <si>
    <t>000</t>
  </si>
  <si>
    <t>PONAL GESTION GENERAL</t>
  </si>
  <si>
    <t>0001</t>
  </si>
  <si>
    <t>AGREGADURIA DEARGENTINA</t>
  </si>
  <si>
    <t>0002</t>
  </si>
  <si>
    <t>AGREGADURIA DE BOLIVIA</t>
  </si>
  <si>
    <t>0003</t>
  </si>
  <si>
    <t>AGREGADURIA DE CHILE</t>
  </si>
  <si>
    <t>0004</t>
  </si>
  <si>
    <t>AGREGADURIA DE GRAN BRETANA</t>
  </si>
  <si>
    <t>0005</t>
  </si>
  <si>
    <t>AGREGADURIA DE MEXICO</t>
  </si>
  <si>
    <t>0006</t>
  </si>
  <si>
    <t>AGREGADURIA DE PANAMA</t>
  </si>
  <si>
    <t>0007</t>
  </si>
  <si>
    <t>AGREGADURIA DE PERU</t>
  </si>
  <si>
    <t>0008</t>
  </si>
  <si>
    <t>AGREGADURIA DE VENEZUELA</t>
  </si>
  <si>
    <t>000A</t>
  </si>
  <si>
    <t>PLAN DE COMPRAS</t>
  </si>
  <si>
    <t>000AVF</t>
  </si>
  <si>
    <t>PLAN DE COMPRAS  - VIGENCIA FUTURA</t>
  </si>
  <si>
    <t>000B</t>
  </si>
  <si>
    <t>DIRECCION DE INCORPORACION</t>
  </si>
  <si>
    <t>000B1</t>
  </si>
  <si>
    <t>BIESO EDUCACION</t>
  </si>
  <si>
    <t>000B2</t>
  </si>
  <si>
    <t>BIESO RECREACION</t>
  </si>
  <si>
    <t>000B3</t>
  </si>
  <si>
    <t>BIESO VIVIENDA FISCAL</t>
  </si>
  <si>
    <t>000B4</t>
  </si>
  <si>
    <t>BIESO ASISTENCIA SOCIAL</t>
  </si>
  <si>
    <t>000BVF</t>
  </si>
  <si>
    <t>DIRECCION DE INCORPORACION   - VIGENCIA FUTURA</t>
  </si>
  <si>
    <t>000C</t>
  </si>
  <si>
    <t>CAJAS MENORES</t>
  </si>
  <si>
    <t>000CE</t>
  </si>
  <si>
    <t>COMISIONES AL EXTERIOR</t>
  </si>
  <si>
    <t>000CI</t>
  </si>
  <si>
    <t>COMISION AL INTERIOR</t>
  </si>
  <si>
    <t>000D</t>
  </si>
  <si>
    <t>AGREGADURIAS</t>
  </si>
  <si>
    <t>000DVF</t>
  </si>
  <si>
    <t>AGREGADURIAS   - VIGENCIA FUTURA</t>
  </si>
  <si>
    <t>000E</t>
  </si>
  <si>
    <t>DIRECCION DE SEGURIDAD CIUDADANA</t>
  </si>
  <si>
    <t>000ES</t>
  </si>
  <si>
    <t>ESMAD</t>
  </si>
  <si>
    <t>000EVF</t>
  </si>
  <si>
    <t>DIRECCION DE SEGURIDAD CIUDADANA   - VIGENCIA FUTURA</t>
  </si>
  <si>
    <t>000F</t>
  </si>
  <si>
    <t>DIRECCIÓN ADMINISTRATIVA Y FINANCIERA - OFITE</t>
  </si>
  <si>
    <t>000FVF</t>
  </si>
  <si>
    <t>OFITE   - VIGENCIA FUTURA</t>
  </si>
  <si>
    <t>000G</t>
  </si>
  <si>
    <t>SEGEN</t>
  </si>
  <si>
    <t>000GVF</t>
  </si>
  <si>
    <t>SEGEN   - VIGENCIA FUTURA</t>
  </si>
  <si>
    <t>000H</t>
  </si>
  <si>
    <t>DITAH</t>
  </si>
  <si>
    <t>000HVF</t>
  </si>
  <si>
    <t>DITAH- VIGENCIA FUTURA</t>
  </si>
  <si>
    <t>000J</t>
  </si>
  <si>
    <t>COEST</t>
  </si>
  <si>
    <t>000JP</t>
  </si>
  <si>
    <t>JUSTICIA Y PAZ DIRAF</t>
  </si>
  <si>
    <t>000JVF</t>
  </si>
  <si>
    <t>COEST- VIGENCIA FUTURA</t>
  </si>
  <si>
    <t>000K</t>
  </si>
  <si>
    <t>INSGE</t>
  </si>
  <si>
    <t>000L</t>
  </si>
  <si>
    <t>CAJA MENOR DIRAF</t>
  </si>
  <si>
    <t>000LVF</t>
  </si>
  <si>
    <t>CAJA MENOR DIRAF- VIGENCIA FUTURA</t>
  </si>
  <si>
    <t>000M</t>
  </si>
  <si>
    <t>CAJA MENOR DINCO</t>
  </si>
  <si>
    <t>000MVF</t>
  </si>
  <si>
    <t>CAJA MENOR DINCO- VIGENCIA FUTURA</t>
  </si>
  <si>
    <t>000N</t>
  </si>
  <si>
    <t>CAJA MENOR SEGEN</t>
  </si>
  <si>
    <t>000NVF</t>
  </si>
  <si>
    <t>CAJA MENOR SEGEN- VIGENCIA FUTURA</t>
  </si>
  <si>
    <t>000P</t>
  </si>
  <si>
    <t xml:space="preserve">OFICINA DE PLANEACION </t>
  </si>
  <si>
    <t>000PAI</t>
  </si>
  <si>
    <t>PASAJES AEREOS INTERNACIONALES</t>
  </si>
  <si>
    <t>000PAN</t>
  </si>
  <si>
    <t>PASAJES AEREOS NACIONALES</t>
  </si>
  <si>
    <t>000PO</t>
  </si>
  <si>
    <t xml:space="preserve">PONALSAR </t>
  </si>
  <si>
    <t>000PT</t>
  </si>
  <si>
    <t>PASAJES TERRESTRES</t>
  </si>
  <si>
    <t>000U</t>
  </si>
  <si>
    <t>UNIPOL</t>
  </si>
  <si>
    <t>000VF</t>
  </si>
  <si>
    <t>VIGENCIAS FUTURAS</t>
  </si>
  <si>
    <t>0010</t>
  </si>
  <si>
    <t>AGREGADURIAA DE ESTADOS UNIDOS</t>
  </si>
  <si>
    <t>0011</t>
  </si>
  <si>
    <t>AGREGADURIA DE ESPANA</t>
  </si>
  <si>
    <t>0012</t>
  </si>
  <si>
    <t>AGREGADURIA DE FRANCIA</t>
  </si>
  <si>
    <t>0013</t>
  </si>
  <si>
    <t>AGREGADURIA DE AUSTRIA</t>
  </si>
  <si>
    <t>0014</t>
  </si>
  <si>
    <t>AGREGADURIA DE ITALIA</t>
  </si>
  <si>
    <t>0015</t>
  </si>
  <si>
    <t>AGREGADURIA DE RUSIA</t>
  </si>
  <si>
    <t>0016</t>
  </si>
  <si>
    <t>AGREGADURIA DE JAPON</t>
  </si>
  <si>
    <t>0017</t>
  </si>
  <si>
    <t>AGREGADURIA DE BRASIL</t>
  </si>
  <si>
    <t>0018</t>
  </si>
  <si>
    <t>AGREGADURIA DE ESTADOS UNIDOS</t>
  </si>
  <si>
    <t>0019</t>
  </si>
  <si>
    <t>0020</t>
  </si>
  <si>
    <t>AGREGADURIA DE COSTA RICA</t>
  </si>
  <si>
    <t>0022</t>
  </si>
  <si>
    <t>AGREGADURIA DE ECUADOR</t>
  </si>
  <si>
    <t>AGREGADURIA ONU</t>
  </si>
  <si>
    <t>D1</t>
  </si>
  <si>
    <t>DEPARTAMENTO DE POLICÍA CUNDINAMARCA</t>
  </si>
  <si>
    <t>B1</t>
  </si>
  <si>
    <t>B2</t>
  </si>
  <si>
    <t>B3</t>
  </si>
  <si>
    <t>B4</t>
  </si>
  <si>
    <t>D1B</t>
  </si>
  <si>
    <t>BIENESTAR SOCIAL</t>
  </si>
  <si>
    <t>D1C</t>
  </si>
  <si>
    <t>D1C1</t>
  </si>
  <si>
    <t>PONALSAR</t>
  </si>
  <si>
    <t>D1C1VF</t>
  </si>
  <si>
    <t>PONALSAR - VIGENCIA FUTURA</t>
  </si>
  <si>
    <t>D1C2</t>
  </si>
  <si>
    <t>REGIONAL DE POLICÍA 1</t>
  </si>
  <si>
    <t>D1C2VF</t>
  </si>
  <si>
    <t>REGIONAL DE POLICÍA 1 - VIGENCIA FUTURA</t>
  </si>
  <si>
    <t>D1CVF</t>
  </si>
  <si>
    <t>UNIPOL- VIGENCIA FUTURA</t>
  </si>
  <si>
    <t>D1D</t>
  </si>
  <si>
    <t>D1E</t>
  </si>
  <si>
    <t>DIRECCION DE PROTECCION</t>
  </si>
  <si>
    <t>D1I</t>
  </si>
  <si>
    <t>POLICÍA FISCAL Y ADUANERA</t>
  </si>
  <si>
    <t>D1JP</t>
  </si>
  <si>
    <t>JUSTICIA Y PAZ DIPRO</t>
  </si>
  <si>
    <t>D1JP1</t>
  </si>
  <si>
    <t>JUSTICIA Y PAZ DICAR</t>
  </si>
  <si>
    <t>D1L</t>
  </si>
  <si>
    <t>SECCIONAL TELEMATICA</t>
  </si>
  <si>
    <t>D1M</t>
  </si>
  <si>
    <t>DIRECCION DE CARABINEROS</t>
  </si>
  <si>
    <t>D1O</t>
  </si>
  <si>
    <t>DIRECCION ANTINARCOTICOS</t>
  </si>
  <si>
    <t>D1VF</t>
  </si>
  <si>
    <t>PC01</t>
  </si>
  <si>
    <t>POLICÍA DE CARRETERAS</t>
  </si>
  <si>
    <t>D12</t>
  </si>
  <si>
    <t>DEPARTAMENTO DE POLICÍA CAQUETA</t>
  </si>
  <si>
    <t>D12B</t>
  </si>
  <si>
    <t>D12B1</t>
  </si>
  <si>
    <t>D12B2</t>
  </si>
  <si>
    <t>D12B3</t>
  </si>
  <si>
    <t>D12B4</t>
  </si>
  <si>
    <t>D12C</t>
  </si>
  <si>
    <t>D12D</t>
  </si>
  <si>
    <t>D12E</t>
  </si>
  <si>
    <t>D12EMA</t>
  </si>
  <si>
    <t>ESCUADRON MOVIL ANTIDISTURBIOS</t>
  </si>
  <si>
    <t>D12I</t>
  </si>
  <si>
    <t>D12JP</t>
  </si>
  <si>
    <t>D12JP1</t>
  </si>
  <si>
    <t>D12L</t>
  </si>
  <si>
    <t>D12M</t>
  </si>
  <si>
    <t>D12O</t>
  </si>
  <si>
    <t>D12VF</t>
  </si>
  <si>
    <t>D12VF1</t>
  </si>
  <si>
    <t>DEPARTAMENTO DE POLICÍA CAQUETA- VIGENCIA FUTURA</t>
  </si>
  <si>
    <t>D13</t>
  </si>
  <si>
    <t>DEPARTAMENTO DE POLICÍA CASANARE</t>
  </si>
  <si>
    <t>D13B</t>
  </si>
  <si>
    <t>D13B1</t>
  </si>
  <si>
    <t>D13B2</t>
  </si>
  <si>
    <t>D13B3</t>
  </si>
  <si>
    <t>D13B4</t>
  </si>
  <si>
    <t>D13C</t>
  </si>
  <si>
    <t>DECAS PPLICIA CARRETERAS</t>
  </si>
  <si>
    <t>D13D</t>
  </si>
  <si>
    <t>D13E</t>
  </si>
  <si>
    <t>D13EMA</t>
  </si>
  <si>
    <t>D13I</t>
  </si>
  <si>
    <t>D13JP</t>
  </si>
  <si>
    <t>D13JP1</t>
  </si>
  <si>
    <t>D13L</t>
  </si>
  <si>
    <t>D13M</t>
  </si>
  <si>
    <t>D13O</t>
  </si>
  <si>
    <t>D13VF</t>
  </si>
  <si>
    <t>D13VF1</t>
  </si>
  <si>
    <t>DEPARTAMENTO DE POLICÍA CASANARE- VIGENCIA FUTURA</t>
  </si>
  <si>
    <t>D15</t>
  </si>
  <si>
    <t>DEPARTAMENTO DE POLICÍA CESAR</t>
  </si>
  <si>
    <t>D15A</t>
  </si>
  <si>
    <t>D15B</t>
  </si>
  <si>
    <t>D15B1</t>
  </si>
  <si>
    <t>D15B2</t>
  </si>
  <si>
    <t>D15B3</t>
  </si>
  <si>
    <t>D15B4</t>
  </si>
  <si>
    <t>D15C</t>
  </si>
  <si>
    <t>D15D</t>
  </si>
  <si>
    <t>D15E</t>
  </si>
  <si>
    <t>D15I</t>
  </si>
  <si>
    <t>D15JP</t>
  </si>
  <si>
    <t>D15JP1</t>
  </si>
  <si>
    <t>D15L</t>
  </si>
  <si>
    <t>D15M</t>
  </si>
  <si>
    <t>D15O</t>
  </si>
  <si>
    <t>D15VF</t>
  </si>
  <si>
    <t>D15VF1</t>
  </si>
  <si>
    <t>DEPARTAMENTO DE POLICÍA CESAR - VIGENCIA FUTURA</t>
  </si>
  <si>
    <t>D16</t>
  </si>
  <si>
    <t>DEPARTAMENTO DE POLICÍA CHOCO</t>
  </si>
  <si>
    <t>D16B</t>
  </si>
  <si>
    <t>D16B1</t>
  </si>
  <si>
    <t>D16B2</t>
  </si>
  <si>
    <t>D16B3</t>
  </si>
  <si>
    <t>D16B4</t>
  </si>
  <si>
    <t>D16C</t>
  </si>
  <si>
    <t>D16D</t>
  </si>
  <si>
    <t>D16E</t>
  </si>
  <si>
    <t>D16I</t>
  </si>
  <si>
    <t>D16JP</t>
  </si>
  <si>
    <t>D16JP1</t>
  </si>
  <si>
    <t>D16L</t>
  </si>
  <si>
    <t>D16M</t>
  </si>
  <si>
    <t>D16O</t>
  </si>
  <si>
    <t>D16VF</t>
  </si>
  <si>
    <t>D16VF1</t>
  </si>
  <si>
    <t>DEPARTAMENTO DE POLICÍA CHOCO- VIGENCIA FUTURA</t>
  </si>
  <si>
    <t>D18</t>
  </si>
  <si>
    <t>DEPARTAMENTO DE POLICÍA GUAINIA</t>
  </si>
  <si>
    <t>D18B</t>
  </si>
  <si>
    <t>D18B1</t>
  </si>
  <si>
    <t>D18B2</t>
  </si>
  <si>
    <t>D18B3</t>
  </si>
  <si>
    <t>D18B4</t>
  </si>
  <si>
    <t>D18C</t>
  </si>
  <si>
    <t>D18D</t>
  </si>
  <si>
    <t>D18E</t>
  </si>
  <si>
    <t>D18I</t>
  </si>
  <si>
    <t>D18JP</t>
  </si>
  <si>
    <t>D18JP1</t>
  </si>
  <si>
    <t>D18L</t>
  </si>
  <si>
    <t>D18M</t>
  </si>
  <si>
    <t>D18O</t>
  </si>
  <si>
    <t>D18VF</t>
  </si>
  <si>
    <t>D18VF1</t>
  </si>
  <si>
    <t>DEPARTAMENTO DE POLICÍA GUAINIA - VIGENCIA FUTURA</t>
  </si>
  <si>
    <t>D19</t>
  </si>
  <si>
    <t>DEPARTAMENTO DE POLICÍA GUJIRA</t>
  </si>
  <si>
    <t>D19B</t>
  </si>
  <si>
    <t>D19B1</t>
  </si>
  <si>
    <t>D19B2</t>
  </si>
  <si>
    <t>D19B3</t>
  </si>
  <si>
    <t>D19B4</t>
  </si>
  <si>
    <t>D19C</t>
  </si>
  <si>
    <t>D19D</t>
  </si>
  <si>
    <t>D19E</t>
  </si>
  <si>
    <t>D19I</t>
  </si>
  <si>
    <t>D19JP</t>
  </si>
  <si>
    <t>D19JP1</t>
  </si>
  <si>
    <t>D19L</t>
  </si>
  <si>
    <t>D19M</t>
  </si>
  <si>
    <t>D19N</t>
  </si>
  <si>
    <t>D19O</t>
  </si>
  <si>
    <t>D19VF</t>
  </si>
  <si>
    <t>D19VF1</t>
  </si>
  <si>
    <t>DEPARTAMENTO DE POLICÍA GUAJIRA - VIGENCIA FUTURA</t>
  </si>
  <si>
    <t>D20</t>
  </si>
  <si>
    <t>DEPARTAMENTO DE POLICÍA GUAVIARE</t>
  </si>
  <si>
    <t>D20B</t>
  </si>
  <si>
    <t>D20B1</t>
  </si>
  <si>
    <t>D20B2</t>
  </si>
  <si>
    <t>D20B3</t>
  </si>
  <si>
    <t>D20B4</t>
  </si>
  <si>
    <t>D20C</t>
  </si>
  <si>
    <t>D20D</t>
  </si>
  <si>
    <t>D20E</t>
  </si>
  <si>
    <t>D20I</t>
  </si>
  <si>
    <t>D20JP</t>
  </si>
  <si>
    <t>D20JP1</t>
  </si>
  <si>
    <t>D20L</t>
  </si>
  <si>
    <t>D20M</t>
  </si>
  <si>
    <t>D20O</t>
  </si>
  <si>
    <t>D20VF</t>
  </si>
  <si>
    <t>D20VF1</t>
  </si>
  <si>
    <t>DEPARTAMENTO DE POLICÍA GUAVIARE - VIGENCIA FUTURA</t>
  </si>
  <si>
    <t>D26</t>
  </si>
  <si>
    <t>DEPARTAMENTO DE POLICÍA PUTUMAYO</t>
  </si>
  <si>
    <t>D26B</t>
  </si>
  <si>
    <t>D26B1</t>
  </si>
  <si>
    <t>D26B2</t>
  </si>
  <si>
    <t>D26B3</t>
  </si>
  <si>
    <t>D26B4</t>
  </si>
  <si>
    <t>D26C</t>
  </si>
  <si>
    <t>D26D</t>
  </si>
  <si>
    <t>D26DJ</t>
  </si>
  <si>
    <t>DEFENSA JUDICIAL CAJA MENOR</t>
  </si>
  <si>
    <t>D26E</t>
  </si>
  <si>
    <t>D26I</t>
  </si>
  <si>
    <t>D26JP</t>
  </si>
  <si>
    <t>D26JP1</t>
  </si>
  <si>
    <t>D26L</t>
  </si>
  <si>
    <t>D26M</t>
  </si>
  <si>
    <t>D26O</t>
  </si>
  <si>
    <t>D26VF</t>
  </si>
  <si>
    <t xml:space="preserve">VIGENCIA FUTURA </t>
  </si>
  <si>
    <t>D26VF1</t>
  </si>
  <si>
    <t>DEPARTAMENTO DE POLICÍA PUTUMAYO-  VIGENCIA FUTURA</t>
  </si>
  <si>
    <t>Función de Catálogo</t>
  </si>
  <si>
    <t>D27</t>
  </si>
  <si>
    <t>DEPARTAMENTO DE POLICÍA QUINDIO</t>
  </si>
  <si>
    <t>D27B</t>
  </si>
  <si>
    <t>D27B1</t>
  </si>
  <si>
    <t>D27B2</t>
  </si>
  <si>
    <t>D27B3</t>
  </si>
  <si>
    <t>D27B4</t>
  </si>
  <si>
    <t>D27C</t>
  </si>
  <si>
    <t>D27D</t>
  </si>
  <si>
    <t>D27E</t>
  </si>
  <si>
    <t>D27I</t>
  </si>
  <si>
    <t>D27JP</t>
  </si>
  <si>
    <t>D27JP1</t>
  </si>
  <si>
    <t>D27L</t>
  </si>
  <si>
    <t>D27M</t>
  </si>
  <si>
    <t>D27O</t>
  </si>
  <si>
    <t>D27VF</t>
  </si>
  <si>
    <t>D27VF1</t>
  </si>
  <si>
    <t>DEPARTAMENTO DE POLICÍA QUINDIO-  VIGENCIA FUTURA</t>
  </si>
  <si>
    <t>D29</t>
  </si>
  <si>
    <t>DEPARTAMENTO DE POLICÍA SAN ANDRES Y PROVIDENCIA</t>
  </si>
  <si>
    <t>D29B</t>
  </si>
  <si>
    <t>D29B1</t>
  </si>
  <si>
    <t>D29B2</t>
  </si>
  <si>
    <t>D29B3</t>
  </si>
  <si>
    <t>D29B4</t>
  </si>
  <si>
    <t>D29C</t>
  </si>
  <si>
    <t>D29D</t>
  </si>
  <si>
    <t>D29E</t>
  </si>
  <si>
    <t>D29I</t>
  </si>
  <si>
    <t>D29JP</t>
  </si>
  <si>
    <t>D29JP1</t>
  </si>
  <si>
    <t>D29L</t>
  </si>
  <si>
    <t>D29M</t>
  </si>
  <si>
    <t>D29O</t>
  </si>
  <si>
    <t>D29VF</t>
  </si>
  <si>
    <t>D29VF1</t>
  </si>
  <si>
    <t>DEPARTAMENTO DE POLICÍA SAN ANDRES Y PROVIDENCIA-  VIGENCIA FUTURA</t>
  </si>
  <si>
    <t>D31</t>
  </si>
  <si>
    <t>DEPARTAMENTO DE POLICÍA SUCRE</t>
  </si>
  <si>
    <t>D31B</t>
  </si>
  <si>
    <t>D31B1</t>
  </si>
  <si>
    <t>D31B2</t>
  </si>
  <si>
    <t>D31B3</t>
  </si>
  <si>
    <t>D31B4</t>
  </si>
  <si>
    <t>D31C</t>
  </si>
  <si>
    <t>D31D</t>
  </si>
  <si>
    <t>D31E</t>
  </si>
  <si>
    <t>D31E1</t>
  </si>
  <si>
    <t>ESCUELA RAFAEL NÚÑEZ</t>
  </si>
  <si>
    <t>D31E10</t>
  </si>
  <si>
    <t>ESCUELA RAFAEL NÚÑEZ - POLICÍA FISCAL Y ADUANERA</t>
  </si>
  <si>
    <t>D31E11</t>
  </si>
  <si>
    <t>ESCUELA RAFAEL NÚÑEZ - JUSTICIA Y PAZ DIPRO</t>
  </si>
  <si>
    <t>D31E12</t>
  </si>
  <si>
    <t>ESCUELA RAFAEL NÚÑEZ - JUSTICIA Y PAZ DICAR</t>
  </si>
  <si>
    <t>D31E13</t>
  </si>
  <si>
    <t>ESCUELA RAFAEL NÚÑEZ - SECCIONAL TELEMÁTICA</t>
  </si>
  <si>
    <t>D31E14</t>
  </si>
  <si>
    <t>ESCUELA RAFAEL NÚÑEZ - DIRECCIÓN DE CARABINEROS</t>
  </si>
  <si>
    <t>D31E15</t>
  </si>
  <si>
    <t>ESCUELA RAFAEL NÚÑEZ - DIRECCIÓN ANTINARCÓTICOS</t>
  </si>
  <si>
    <t>D31E2</t>
  </si>
  <si>
    <t>ESCUELA RAFAEL NÚÑEZ - BIENESTAR SOCIAL</t>
  </si>
  <si>
    <t>D31E3</t>
  </si>
  <si>
    <t>ESCUELA RAFAEL NÚÑEZ - BIESO EDUCACIÓN</t>
  </si>
  <si>
    <t>D31E4</t>
  </si>
  <si>
    <t>ESCUELA RAFAEL NÚÑEZ - BIESO RECREACIÓN</t>
  </si>
  <si>
    <t>D31E5</t>
  </si>
  <si>
    <t>ESCUELA RAFAEL NÚÑEZ - BIESO VIVIENDA FISCAL</t>
  </si>
  <si>
    <t>D31E6</t>
  </si>
  <si>
    <t>ESCUELA RAFAEL NÚÑEZ - BIESO ASISTENCIA SOCIAL</t>
  </si>
  <si>
    <t>D31E7</t>
  </si>
  <si>
    <t>ESCUELA RAFAEL NÚÑEZ - POLICÍA DE CARRETERAS</t>
  </si>
  <si>
    <t>D31E8</t>
  </si>
  <si>
    <t>ESCUELA RAFAEL NÚÑEZ - DIRECCIÓN DE INCORPORACIÓN</t>
  </si>
  <si>
    <t>D31E9</t>
  </si>
  <si>
    <t>ESCUELA RAFAEL NÚÑEZ - DIRECCIÓN DE PROTECCIÓN</t>
  </si>
  <si>
    <t>D31I</t>
  </si>
  <si>
    <t>D31JP</t>
  </si>
  <si>
    <t>D31JP1</t>
  </si>
  <si>
    <t>D31L</t>
  </si>
  <si>
    <t>D31M</t>
  </si>
  <si>
    <t>D31O</t>
  </si>
  <si>
    <t>D31VF</t>
  </si>
  <si>
    <t>D31VF1</t>
  </si>
  <si>
    <t>DEPARTAMENTO DE POLICÍA SUCRE -  VIGENCIA FUTURA</t>
  </si>
  <si>
    <t>D31VF2</t>
  </si>
  <si>
    <t>ESRAN VIGENCIA FUTURA</t>
  </si>
  <si>
    <t>D33</t>
  </si>
  <si>
    <t>DEPARTAMENTO DE POLICÍA URABA</t>
  </si>
  <si>
    <t>D33B</t>
  </si>
  <si>
    <t>BENESTAR SOCIAL</t>
  </si>
  <si>
    <t>D33B1</t>
  </si>
  <si>
    <t>D33B2</t>
  </si>
  <si>
    <t>D33B3</t>
  </si>
  <si>
    <t>D33B4</t>
  </si>
  <si>
    <t>D33C</t>
  </si>
  <si>
    <t>D33D</t>
  </si>
  <si>
    <t>D33E</t>
  </si>
  <si>
    <t>D33I</t>
  </si>
  <si>
    <t>D33JP</t>
  </si>
  <si>
    <t>D33JP1</t>
  </si>
  <si>
    <t>D33L</t>
  </si>
  <si>
    <t>D33M</t>
  </si>
  <si>
    <t>D33O</t>
  </si>
  <si>
    <t>D33VF</t>
  </si>
  <si>
    <t>D33VF1</t>
  </si>
  <si>
    <t>DEPARTAMENTO DE POLICÍA URABA-  VIGENCIA FUTURA</t>
  </si>
  <si>
    <t>D4</t>
  </si>
  <si>
    <t>DEPARTAMENTO DE POLICÍA VICHADA</t>
  </si>
  <si>
    <t>D4B</t>
  </si>
  <si>
    <t>D4B1</t>
  </si>
  <si>
    <t>D4B2</t>
  </si>
  <si>
    <t>D4B3</t>
  </si>
  <si>
    <t>D4B4</t>
  </si>
  <si>
    <t>D4C</t>
  </si>
  <si>
    <t>D4D</t>
  </si>
  <si>
    <t>D4E</t>
  </si>
  <si>
    <t>D4I</t>
  </si>
  <si>
    <t>D4JP</t>
  </si>
  <si>
    <t>D4JP1</t>
  </si>
  <si>
    <t>D4L</t>
  </si>
  <si>
    <t>D4M</t>
  </si>
  <si>
    <t>D4O</t>
  </si>
  <si>
    <t>D4VF</t>
  </si>
  <si>
    <t>D4VF1</t>
  </si>
  <si>
    <t>DEPARTAMENTO DE POLICÍA VICHADA - VIGENCIA FUTURA</t>
  </si>
  <si>
    <t>D5</t>
  </si>
  <si>
    <t>DEPARTAMENTO DE POLICÍA AMAZONAS</t>
  </si>
  <si>
    <t>D5B</t>
  </si>
  <si>
    <t>D5B1</t>
  </si>
  <si>
    <t>D5B2</t>
  </si>
  <si>
    <t>D5B3</t>
  </si>
  <si>
    <t>D5B4</t>
  </si>
  <si>
    <t>D5C</t>
  </si>
  <si>
    <t>D5D</t>
  </si>
  <si>
    <t>D5E</t>
  </si>
  <si>
    <t>D5I</t>
  </si>
  <si>
    <t>D5J</t>
  </si>
  <si>
    <t>D5JP</t>
  </si>
  <si>
    <t>D5L</t>
  </si>
  <si>
    <t>D5M</t>
  </si>
  <si>
    <t>D5N</t>
  </si>
  <si>
    <t>CENTRO DE INSTRUCCION LETICIA</t>
  </si>
  <si>
    <t>D5NVF</t>
  </si>
  <si>
    <t>CENTRO DE INSTRUCCION LETICIA - VIGENCIA FUTURA</t>
  </si>
  <si>
    <t>D5VF</t>
  </si>
  <si>
    <t>D7</t>
  </si>
  <si>
    <t>DEPARTAMENTO DE POLICÍA ARAUCA</t>
  </si>
  <si>
    <t>D7B</t>
  </si>
  <si>
    <t>D7B1</t>
  </si>
  <si>
    <t>D7B2</t>
  </si>
  <si>
    <t>D7B3</t>
  </si>
  <si>
    <t>D7B4</t>
  </si>
  <si>
    <t>D7C</t>
  </si>
  <si>
    <t>POLICÍA CARRETERAS</t>
  </si>
  <si>
    <t>D7D</t>
  </si>
  <si>
    <t>D7E</t>
  </si>
  <si>
    <t>D7I</t>
  </si>
  <si>
    <t>D7JP</t>
  </si>
  <si>
    <t>D7JP1</t>
  </si>
  <si>
    <t>D7L</t>
  </si>
  <si>
    <t>D7M</t>
  </si>
  <si>
    <t>D7O</t>
  </si>
  <si>
    <t>D7VF</t>
  </si>
  <si>
    <t>D7VF1</t>
  </si>
  <si>
    <t>DEPARTAMENTO DE POLICÍA ARAUCA - VIGENCIA FUTURA</t>
  </si>
  <si>
    <t>E1</t>
  </si>
  <si>
    <t>ESCUELA GENERAL SANTANDER</t>
  </si>
  <si>
    <t>E1A</t>
  </si>
  <si>
    <t>DIRECCION NACIONAL DE ESCUELAS</t>
  </si>
  <si>
    <t>E1B</t>
  </si>
  <si>
    <t>ESCUELA DE TELEMATICA</t>
  </si>
  <si>
    <t>E1B1</t>
  </si>
  <si>
    <t>E1B2</t>
  </si>
  <si>
    <t>E1B3</t>
  </si>
  <si>
    <t>E1B4</t>
  </si>
  <si>
    <t>E1C</t>
  </si>
  <si>
    <t>E1D</t>
  </si>
  <si>
    <t>E1L</t>
  </si>
  <si>
    <t>E1M</t>
  </si>
  <si>
    <t>E1VF</t>
  </si>
  <si>
    <t>VIGENCIA FUTURA</t>
  </si>
  <si>
    <t>E1VF1</t>
  </si>
  <si>
    <t>ESCUELA GENERAL SANTANDER -  VIGENCIA FUTURA</t>
  </si>
  <si>
    <t>E10</t>
  </si>
  <si>
    <t>ESCUELA ALFONSO LOPEZ PUMAREJO</t>
  </si>
  <si>
    <t>E10B</t>
  </si>
  <si>
    <t>E10B1</t>
  </si>
  <si>
    <t>E10B2</t>
  </si>
  <si>
    <t>E10B3</t>
  </si>
  <si>
    <t>E10B4</t>
  </si>
  <si>
    <t>E10C</t>
  </si>
  <si>
    <t>E10L</t>
  </si>
  <si>
    <t>E10M</t>
  </si>
  <si>
    <t>E10N</t>
  </si>
  <si>
    <t>E10O</t>
  </si>
  <si>
    <t>E10U</t>
  </si>
  <si>
    <t>ESGAC</t>
  </si>
  <si>
    <t>E10UVF</t>
  </si>
  <si>
    <t>ESGAC -  VIGENCIA FUTURA</t>
  </si>
  <si>
    <t>E10VF</t>
  </si>
  <si>
    <t>E13</t>
  </si>
  <si>
    <t>ESCUELA PROVINCIA DE SUMAPAZ</t>
  </si>
  <si>
    <t>E13B</t>
  </si>
  <si>
    <t>E13B1</t>
  </si>
  <si>
    <t>E13B2</t>
  </si>
  <si>
    <t>E13B3</t>
  </si>
  <si>
    <t>E13B4</t>
  </si>
  <si>
    <t>E13C</t>
  </si>
  <si>
    <t>E13L</t>
  </si>
  <si>
    <t>E13M</t>
  </si>
  <si>
    <t>E13VF</t>
  </si>
  <si>
    <t>E13VF1</t>
  </si>
  <si>
    <t>ESCUELA PROVINCIA DE SUMAPAZ - VIGENCIA FUTURA</t>
  </si>
  <si>
    <t>E14</t>
  </si>
  <si>
    <t>ESCUELA RAFAEL NUÑEZ</t>
  </si>
  <si>
    <t>E14B</t>
  </si>
  <si>
    <t>E14B1</t>
  </si>
  <si>
    <t>E14B2</t>
  </si>
  <si>
    <t>E14B3</t>
  </si>
  <si>
    <t>E14B4</t>
  </si>
  <si>
    <t>E14C</t>
  </si>
  <si>
    <t>E14L</t>
  </si>
  <si>
    <t>E14M</t>
  </si>
  <si>
    <t>E14VF</t>
  </si>
  <si>
    <t>E14VF1</t>
  </si>
  <si>
    <t>ESCUELA RAFAEL NUÑEZ - VIGENCIA FUTURA</t>
  </si>
  <si>
    <t>E15</t>
  </si>
  <si>
    <t>ESCUELA RAFAEL REYES</t>
  </si>
  <si>
    <t>E15B</t>
  </si>
  <si>
    <t>E15B1</t>
  </si>
  <si>
    <t>E15B2</t>
  </si>
  <si>
    <t>E15B3</t>
  </si>
  <si>
    <t>E15B4</t>
  </si>
  <si>
    <t>E15C</t>
  </si>
  <si>
    <t>E15L</t>
  </si>
  <si>
    <t>E15M</t>
  </si>
  <si>
    <t>E15VF</t>
  </si>
  <si>
    <t>E15VF1</t>
  </si>
  <si>
    <t>ESCUELA RAFAEL REYES- VIGENCIA FUTURA</t>
  </si>
  <si>
    <t>E16</t>
  </si>
  <si>
    <t>ESCUELA SIMON BOLIVAR</t>
  </si>
  <si>
    <t>E16B</t>
  </si>
  <si>
    <t>ESCUELA SIMON BOLIVAR - BIENESTAR SOCIAL</t>
  </si>
  <si>
    <t>E16B1</t>
  </si>
  <si>
    <t>E16B2</t>
  </si>
  <si>
    <t>E16B3</t>
  </si>
  <si>
    <t>E16B4</t>
  </si>
  <si>
    <t>E16C</t>
  </si>
  <si>
    <t>E16D</t>
  </si>
  <si>
    <t>E16L</t>
  </si>
  <si>
    <t>E16M</t>
  </si>
  <si>
    <t>E16VF</t>
  </si>
  <si>
    <t>E16VF1</t>
  </si>
  <si>
    <t>ESCUELA SIMON BOLIVAR- VIGENCIA FUTURA</t>
  </si>
  <si>
    <t>E17</t>
  </si>
  <si>
    <t>ESCUELA DE AVIACION</t>
  </si>
  <si>
    <t>E17B</t>
  </si>
  <si>
    <t>E17B1</t>
  </si>
  <si>
    <t>E17B2</t>
  </si>
  <si>
    <t>E17B3</t>
  </si>
  <si>
    <t>E17B4</t>
  </si>
  <si>
    <t>E17C</t>
  </si>
  <si>
    <t>E17L</t>
  </si>
  <si>
    <t>E17M</t>
  </si>
  <si>
    <t>E17O</t>
  </si>
  <si>
    <t>E17VF</t>
  </si>
  <si>
    <t>E17VF1</t>
  </si>
  <si>
    <t>ESCUELA DE AVIACION- VIGENCIA FUTURA</t>
  </si>
  <si>
    <t>E2</t>
  </si>
  <si>
    <t>ESCUELA SECCIONAL DE ESTUDIOS SUPERIORES</t>
  </si>
  <si>
    <t>E2B</t>
  </si>
  <si>
    <t>E2B1</t>
  </si>
  <si>
    <t>E2B2</t>
  </si>
  <si>
    <t>E2B3</t>
  </si>
  <si>
    <t>E2B4</t>
  </si>
  <si>
    <t>E2C</t>
  </si>
  <si>
    <t>E2CI</t>
  </si>
  <si>
    <t>OFICINA DE CONTROL INTERNO</t>
  </si>
  <si>
    <t>E2D</t>
  </si>
  <si>
    <t>SUBDIRECCION GENERAL</t>
  </si>
  <si>
    <t>E2DG</t>
  </si>
  <si>
    <t>DESPACHO DIRECCION GENERAL</t>
  </si>
  <si>
    <t>E2E</t>
  </si>
  <si>
    <t>OFICINA DE PLANEACION</t>
  </si>
  <si>
    <t>E2F</t>
  </si>
  <si>
    <t>OFICINA DE TELEMATICA</t>
  </si>
  <si>
    <t>E2G</t>
  </si>
  <si>
    <t>DIRECCION DE TALENTO HUMANO</t>
  </si>
  <si>
    <t>E2H</t>
  </si>
  <si>
    <t>ESCUELA DE EQUITACION</t>
  </si>
  <si>
    <t>E2L</t>
  </si>
  <si>
    <t>E2SG</t>
  </si>
  <si>
    <t>SECRETARIA GENERAL</t>
  </si>
  <si>
    <t>E2VF</t>
  </si>
  <si>
    <t>E2VF1</t>
  </si>
  <si>
    <t xml:space="preserve">ESCUELA SECCIONAL DE ESTUDIOS SUPERIORES - VIGENCIA FUTURA </t>
  </si>
  <si>
    <t>E3</t>
  </si>
  <si>
    <t>ESCUELA SECCIONAL GONZALO JIMENEZ DE QUESADA</t>
  </si>
  <si>
    <t>E3A</t>
  </si>
  <si>
    <t>COPES</t>
  </si>
  <si>
    <t>E3AVF</t>
  </si>
  <si>
    <t xml:space="preserve">COPES -VIGENCIA FUTURA </t>
  </si>
  <si>
    <t>E3B</t>
  </si>
  <si>
    <t>E3B1</t>
  </si>
  <si>
    <t>E3B2</t>
  </si>
  <si>
    <t>E3B3</t>
  </si>
  <si>
    <t>E3B4</t>
  </si>
  <si>
    <t>E3C</t>
  </si>
  <si>
    <t>E3D</t>
  </si>
  <si>
    <t>ESANT</t>
  </si>
  <si>
    <t>E3DVF</t>
  </si>
  <si>
    <t xml:space="preserve">ESANT -VIGENCIA FUTURA </t>
  </si>
  <si>
    <t>E3L</t>
  </si>
  <si>
    <t>E3M</t>
  </si>
  <si>
    <t>E3VF</t>
  </si>
  <si>
    <t>E4</t>
  </si>
  <si>
    <t>ESCUELA SECCIONAL DE POLICÍA JUDICIAL E INVESTIGACION</t>
  </si>
  <si>
    <t>E4B</t>
  </si>
  <si>
    <t>E4B1</t>
  </si>
  <si>
    <t>E4B2</t>
  </si>
  <si>
    <t>E4B3</t>
  </si>
  <si>
    <t>E4B4</t>
  </si>
  <si>
    <t>E4L</t>
  </si>
  <si>
    <t>E4M</t>
  </si>
  <si>
    <t>E4P</t>
  </si>
  <si>
    <t>E4VF</t>
  </si>
  <si>
    <t>E4VF1</t>
  </si>
  <si>
    <t xml:space="preserve">ESCUELA SECCIONAL DE POLICÍA JUDICIAL E INVESTIGACION -VIGENCIA FUTURA </t>
  </si>
  <si>
    <t>E7</t>
  </si>
  <si>
    <t>ESCUELA ANTONIO NARINO</t>
  </si>
  <si>
    <t>E7B</t>
  </si>
  <si>
    <t>E7B1</t>
  </si>
  <si>
    <t>E7B2</t>
  </si>
  <si>
    <t>E7B3</t>
  </si>
  <si>
    <t>E7B4</t>
  </si>
  <si>
    <t>E7C</t>
  </si>
  <si>
    <t>E7D</t>
  </si>
  <si>
    <t>CIWAY</t>
  </si>
  <si>
    <t>E7DVF</t>
  </si>
  <si>
    <t>CIWAY  - VIGENCIA FUTURA</t>
  </si>
  <si>
    <t>E7L</t>
  </si>
  <si>
    <t>E7M</t>
  </si>
  <si>
    <t>E7VF</t>
  </si>
  <si>
    <t>E9</t>
  </si>
  <si>
    <t>ESCUELA DE CARABINEROS DE LA PROVINCIA DE VELEZ</t>
  </si>
  <si>
    <t>E9B</t>
  </si>
  <si>
    <t>E9B1</t>
  </si>
  <si>
    <t>E9B2</t>
  </si>
  <si>
    <t>E9B3</t>
  </si>
  <si>
    <t>E9B4</t>
  </si>
  <si>
    <t>E9C</t>
  </si>
  <si>
    <t>E9L</t>
  </si>
  <si>
    <t>E9M</t>
  </si>
  <si>
    <t>E9VF</t>
  </si>
  <si>
    <t>E9VF1</t>
  </si>
  <si>
    <t>ESCUELA DE CARABINEROS DE LA PROVINCIA DE VELEZ -  VIGENCIA FUTURA</t>
  </si>
  <si>
    <t>G33</t>
  </si>
  <si>
    <t>DESAP GASTOS RESERVADOS</t>
  </si>
  <si>
    <t>GR</t>
  </si>
  <si>
    <t>GASTOS RESERVADOS</t>
  </si>
  <si>
    <t>GR1</t>
  </si>
  <si>
    <t>DIJIN GASTOS RESERVADOS</t>
  </si>
  <si>
    <t>GR10</t>
  </si>
  <si>
    <t>DEBOL GASTOS RESERVADOS</t>
  </si>
  <si>
    <t>GR11</t>
  </si>
  <si>
    <t>DEBOY GASTOS RESERVADOS</t>
  </si>
  <si>
    <t>GR12</t>
  </si>
  <si>
    <t>DECAL GASTOS RESERVADOS</t>
  </si>
  <si>
    <t>GR13</t>
  </si>
  <si>
    <t>DECAS GASTOS RESERVADOS</t>
  </si>
  <si>
    <t>GR15</t>
  </si>
  <si>
    <t>DECAU GASTOS RESERVADOS</t>
  </si>
  <si>
    <t>GR16</t>
  </si>
  <si>
    <t>DECES GASTOS RESERVADOS</t>
  </si>
  <si>
    <t>GR17</t>
  </si>
  <si>
    <t>DECOR GASTOS RESERVADOS</t>
  </si>
  <si>
    <t>GR18</t>
  </si>
  <si>
    <t>DECUN GASTOS RESERVADOS</t>
  </si>
  <si>
    <t>GR19</t>
  </si>
  <si>
    <t>DECHO GASTOS RESERVADOS</t>
  </si>
  <si>
    <t>GR2</t>
  </si>
  <si>
    <t>DIPOL GASTOS RESERVADOS</t>
  </si>
  <si>
    <t>GR20</t>
  </si>
  <si>
    <t>DEGUA GASTOS RESERVADOS</t>
  </si>
  <si>
    <t>GR21</t>
  </si>
  <si>
    <t>DEGUN GASTOS RESERVADOS</t>
  </si>
  <si>
    <t>GR22</t>
  </si>
  <si>
    <t>DEGUV GASTOS RESERVADOS</t>
  </si>
  <si>
    <t>GR23</t>
  </si>
  <si>
    <t>DEUIL GASTOS RESERVADOS</t>
  </si>
  <si>
    <t>GR24</t>
  </si>
  <si>
    <t>DEMAG GASROS RESERVADOS</t>
  </si>
  <si>
    <t>GR25</t>
  </si>
  <si>
    <t>DEMAM GASROS RESERVADOS</t>
  </si>
  <si>
    <t>GR26</t>
  </si>
  <si>
    <t>DEMET GASROS RESERVADOS</t>
  </si>
  <si>
    <t>GR27</t>
  </si>
  <si>
    <t>DENAR GASTOS RESERVADOS</t>
  </si>
  <si>
    <t>GR28</t>
  </si>
  <si>
    <t>DENOR GASTOS RESERVADOS</t>
  </si>
  <si>
    <t>GR29</t>
  </si>
  <si>
    <t>DEPUY GASTOS RESERVADOS</t>
  </si>
  <si>
    <t>GR3</t>
  </si>
  <si>
    <t>DIRAN GASTOS RESERVADOS</t>
  </si>
  <si>
    <t>GR30</t>
  </si>
  <si>
    <t>DEQUI GASTOS RESERVADOS</t>
  </si>
  <si>
    <t>GR31</t>
  </si>
  <si>
    <t>DESAN GASTOS RESERVADOS</t>
  </si>
  <si>
    <t>GR32</t>
  </si>
  <si>
    <t>DESUC GASTOS RESERVADOS</t>
  </si>
  <si>
    <t>GR34</t>
  </si>
  <si>
    <t>DETOL GASTOS RESERVADOS</t>
  </si>
  <si>
    <t>GR35</t>
  </si>
  <si>
    <t>DEURA GASTOS RESERVADOS</t>
  </si>
  <si>
    <t>GR36</t>
  </si>
  <si>
    <t>DEVAL GASTOS RESERVADOS</t>
  </si>
  <si>
    <t>GR37</t>
  </si>
  <si>
    <t>DEVIC GASTOS RESERVADOS</t>
  </si>
  <si>
    <t>GR38</t>
  </si>
  <si>
    <t>MEBOG GASTOS RESERVADOS</t>
  </si>
  <si>
    <t>GR39</t>
  </si>
  <si>
    <t>MEEVAL GASTOS RESERVADOS</t>
  </si>
  <si>
    <t>GR4</t>
  </si>
  <si>
    <t>DIASE GASTOS RESERVADOS</t>
  </si>
  <si>
    <t>GR40</t>
  </si>
  <si>
    <t>MECAL GASTOS RESERVADOS</t>
  </si>
  <si>
    <t>GR41</t>
  </si>
  <si>
    <t>MECAR GASTOS RESERVADOS</t>
  </si>
  <si>
    <t>GR42</t>
  </si>
  <si>
    <t>MEBUC GASTOS RESERVADOS</t>
  </si>
  <si>
    <t>GR43</t>
  </si>
  <si>
    <t>MEBAR GASTOS RESERVADOS</t>
  </si>
  <si>
    <t>GR44</t>
  </si>
  <si>
    <t>MECUC GASTOS RESERVADOS</t>
  </si>
  <si>
    <t>GR45</t>
  </si>
  <si>
    <t>DEARA  GASTOS RESERVADOS</t>
  </si>
  <si>
    <t>GR46</t>
  </si>
  <si>
    <t>DERIS  GASTOS RESERVADOS</t>
  </si>
  <si>
    <t>GR47</t>
  </si>
  <si>
    <t>COEBU  GASTOS RESERVADOS</t>
  </si>
  <si>
    <t>GR48</t>
  </si>
  <si>
    <t>DIBIE GASTOS RESERVADOS</t>
  </si>
  <si>
    <t>GR49</t>
  </si>
  <si>
    <t>DIPRO GASTOS RESERVADOS</t>
  </si>
  <si>
    <t>GR5</t>
  </si>
  <si>
    <t>DICAR GASTOS RESERVADOS</t>
  </si>
  <si>
    <t>GR50</t>
  </si>
  <si>
    <t>ESAGU GASTOS RESERVADOS</t>
  </si>
  <si>
    <t>GR51</t>
  </si>
  <si>
    <t>ESCAR GASTOS RESERVADOS</t>
  </si>
  <si>
    <t>GR52</t>
  </si>
  <si>
    <t>ESANA GASTOS RESERVADOS</t>
  </si>
  <si>
    <t>GR53</t>
  </si>
  <si>
    <t>ESCER GASTOS RESERVADOS</t>
  </si>
  <si>
    <t>GR54</t>
  </si>
  <si>
    <t>ESAVI GASTOS RESERVADOS</t>
  </si>
  <si>
    <t>GR55</t>
  </si>
  <si>
    <t>ESVEL GASTOS RESERVADOS</t>
  </si>
  <si>
    <t>GR56</t>
  </si>
  <si>
    <t>ESEVI GASTOS RESERVADOS</t>
  </si>
  <si>
    <t>GR57</t>
  </si>
  <si>
    <t>ESECU GASTOS RESERVADOS</t>
  </si>
  <si>
    <t>GR58</t>
  </si>
  <si>
    <t>ESGON GASTOS RESERVADOS</t>
  </si>
  <si>
    <t>GR59</t>
  </si>
  <si>
    <t>ESSUM GASTOS RESERVADOS</t>
  </si>
  <si>
    <t>GR6</t>
  </si>
  <si>
    <t>DITRA GASTOS RESERVADOS</t>
  </si>
  <si>
    <t>GR60</t>
  </si>
  <si>
    <t>ESRAN GASTOS RESERVADOS</t>
  </si>
  <si>
    <t>GR61</t>
  </si>
  <si>
    <t>ESREY GASTOS RESERVADOS</t>
  </si>
  <si>
    <t>GR62</t>
  </si>
  <si>
    <t>EGSAN GASTOS RESERVADOS</t>
  </si>
  <si>
    <t>GR63</t>
  </si>
  <si>
    <t>ESPOL GASTOS RESERVADOS</t>
  </si>
  <si>
    <t>GR64</t>
  </si>
  <si>
    <t>ESINC GASTOS RESERVADOS</t>
  </si>
  <si>
    <t>GR65</t>
  </si>
  <si>
    <t>ESJIM GASTOS RESERVADOS</t>
  </si>
  <si>
    <t>GR66</t>
  </si>
  <si>
    <t>ESBOL GASTOS RESERVADOS</t>
  </si>
  <si>
    <t>GR7</t>
  </si>
  <si>
    <t>DEAMA GASTOS RESERVADOS</t>
  </si>
  <si>
    <t>GR8</t>
  </si>
  <si>
    <t>DEANT GASTOS RESERVADOS</t>
  </si>
  <si>
    <t>GR9</t>
  </si>
  <si>
    <t>DEATA GASTOS RESERVADOS</t>
  </si>
  <si>
    <t>GRB1</t>
  </si>
  <si>
    <t>GRB2</t>
  </si>
  <si>
    <t>GRB3</t>
  </si>
  <si>
    <t>GRB4</t>
  </si>
  <si>
    <t>BIESO AISTENCIA SOCIAL</t>
  </si>
  <si>
    <t>GRG14</t>
  </si>
  <si>
    <t>DECAQ GASTOS RESERVADOS</t>
  </si>
  <si>
    <t>GRVF</t>
  </si>
  <si>
    <t>GRVF1</t>
  </si>
  <si>
    <t>GASTOS RESERVADOS - VIGENCIA FUTURA</t>
  </si>
  <si>
    <t>L1</t>
  </si>
  <si>
    <t>PONAL BIENESTAR SOCIAL</t>
  </si>
  <si>
    <t>L1A</t>
  </si>
  <si>
    <t>COLEGIO ELISA BORRERO DE PASTRANA</t>
  </si>
  <si>
    <t>L1AC</t>
  </si>
  <si>
    <t>ATENCION AL CIUDADANO</t>
  </si>
  <si>
    <t>L1ACI</t>
  </si>
  <si>
    <t>AREA DE CONTROL INTERNO</t>
  </si>
  <si>
    <t>L1ACI1</t>
  </si>
  <si>
    <t>ÁREA DE CONTROL INTERNO</t>
  </si>
  <si>
    <t>L1ADF</t>
  </si>
  <si>
    <t>AREA DE FAMILIA</t>
  </si>
  <si>
    <t>L1AJD</t>
  </si>
  <si>
    <t>ASUNTOS JURIDICOS Y DERECHO</t>
  </si>
  <si>
    <t>L1AS</t>
  </si>
  <si>
    <t>CENTRO VACACIONAL ASTURIAS</t>
  </si>
  <si>
    <t>L1AS1</t>
  </si>
  <si>
    <t>L1B</t>
  </si>
  <si>
    <t>L1B1</t>
  </si>
  <si>
    <t>L1B2</t>
  </si>
  <si>
    <t>L1B3</t>
  </si>
  <si>
    <t>L1B4</t>
  </si>
  <si>
    <t>L1C</t>
  </si>
  <si>
    <t>L1CE</t>
  </si>
  <si>
    <t>COMUNICACIONES ESTRATEGICAS</t>
  </si>
  <si>
    <t>L1CH</t>
  </si>
  <si>
    <t>CENTRO RECREATIVO CHOCO</t>
  </si>
  <si>
    <t>L1CH1</t>
  </si>
  <si>
    <t xml:space="preserve">CENTRO RECREATIVO CHOCO </t>
  </si>
  <si>
    <t>L1CI</t>
  </si>
  <si>
    <t>CENTRO VACACIONAL CIRCULO</t>
  </si>
  <si>
    <t>L1CI1</t>
  </si>
  <si>
    <t>L1CM</t>
  </si>
  <si>
    <t>unidad</t>
  </si>
  <si>
    <t>L1CN</t>
  </si>
  <si>
    <t>CENTRO VACACIONAL CENTENARIO</t>
  </si>
  <si>
    <t>L1CN1</t>
  </si>
  <si>
    <t>L1CP</t>
  </si>
  <si>
    <t>CENTRO  RECREATIVO CORRAL DE PIEDRA</t>
  </si>
  <si>
    <t>L1CP1</t>
  </si>
  <si>
    <t>CENTRO RECREATIVO CORRAL DE PIEDRA</t>
  </si>
  <si>
    <t>L1CR</t>
  </si>
  <si>
    <t>CENTRO VACACIONAL CRESPO</t>
  </si>
  <si>
    <t>L1CR1</t>
  </si>
  <si>
    <t>L1D</t>
  </si>
  <si>
    <t>L1D1</t>
  </si>
  <si>
    <t>DIRECCIÓN DE INCORPORACIÓN</t>
  </si>
  <si>
    <t>L1DIR</t>
  </si>
  <si>
    <t>DIRECCION GENERAL</t>
  </si>
  <si>
    <t>L1DIR1</t>
  </si>
  <si>
    <t>DIRECCIÓN GENERAL</t>
  </si>
  <si>
    <t>L1DIRAF</t>
  </si>
  <si>
    <t>DIRECCION ADMINISTRATIVA Y FINANCIERA</t>
  </si>
  <si>
    <t>L1DISEC</t>
  </si>
  <si>
    <t xml:space="preserve">DIRECCION DE SEGURIDAD CIUDADANA </t>
  </si>
  <si>
    <t>L1DISEC1</t>
  </si>
  <si>
    <t>DIRECCIÓN DE SEGURIDAD CIUDADANA</t>
  </si>
  <si>
    <t>L1DTH</t>
  </si>
  <si>
    <t>L1DTH1</t>
  </si>
  <si>
    <t>DIRECCIÓN DE TALENTO HUMANO</t>
  </si>
  <si>
    <t>L1E</t>
  </si>
  <si>
    <t>L1EC</t>
  </si>
  <si>
    <t>CENTRO VACACIONAL EJE CAFETERO</t>
  </si>
  <si>
    <t>L1EJ</t>
  </si>
  <si>
    <t>L1F</t>
  </si>
  <si>
    <t>HOGAR MADRE MARIA DE SAN LUIS BOGOTA</t>
  </si>
  <si>
    <t>L1FU</t>
  </si>
  <si>
    <t>CENTRO VACACIONAL FUSAGASUGA</t>
  </si>
  <si>
    <t>L1FU1</t>
  </si>
  <si>
    <t>L1G</t>
  </si>
  <si>
    <t>PROGRAMA AUXILIO MUTUO</t>
  </si>
  <si>
    <t>L1GAD</t>
  </si>
  <si>
    <t>GRUPO ADMINISTRATIVO</t>
  </si>
  <si>
    <t>L1GAD1</t>
  </si>
  <si>
    <t>L1GAF</t>
  </si>
  <si>
    <t>GRUPO AFILIACIONES</t>
  </si>
  <si>
    <t>L1GCL</t>
  </si>
  <si>
    <t>GRUPO CONTRATOS GRUPO LOGISTICO</t>
  </si>
  <si>
    <t>L1GD</t>
  </si>
  <si>
    <t>GESTION DOCUMENTAL</t>
  </si>
  <si>
    <t>L1GFI</t>
  </si>
  <si>
    <t>GRUPO FINANCIERO</t>
  </si>
  <si>
    <t>L1GIN</t>
  </si>
  <si>
    <t>GRUPO INFRAESTRUCTURA</t>
  </si>
  <si>
    <t>L1GTH</t>
  </si>
  <si>
    <t>GRUPO TALENTO HUMANO</t>
  </si>
  <si>
    <t>L1H</t>
  </si>
  <si>
    <t>PROGRAMA DE PRESTAMOS</t>
  </si>
  <si>
    <t>L1HO</t>
  </si>
  <si>
    <t>L1HOR</t>
  </si>
  <si>
    <t>L1HSB</t>
  </si>
  <si>
    <t>HOGAR MADRE MARIA DE SAN LUIS  BOGOTA</t>
  </si>
  <si>
    <t>L1HSC</t>
  </si>
  <si>
    <t>HOGAR MADRE MARIA DE SAN LUIS CALI</t>
  </si>
  <si>
    <t>L1HSC1</t>
  </si>
  <si>
    <t>L1HSM</t>
  </si>
  <si>
    <t>HOGAR MADRE MARIA  DE SAN LUIS MEDELLI</t>
  </si>
  <si>
    <t>L1HSM1</t>
  </si>
  <si>
    <t>HOGAR MADRE MARIA DE SAN LUIS MEDELLIN</t>
  </si>
  <si>
    <t>L1HSN</t>
  </si>
  <si>
    <t>HOGAR MADRE MARIA DE SAN LUIS NEIVA</t>
  </si>
  <si>
    <t>L1HSN1</t>
  </si>
  <si>
    <t>L1I</t>
  </si>
  <si>
    <t>GRUPO APOYO PSICOSOCIAL</t>
  </si>
  <si>
    <t>L1INSG</t>
  </si>
  <si>
    <t>INSPECCION GENERAL</t>
  </si>
  <si>
    <t>L1INSG1</t>
  </si>
  <si>
    <t>INSPECCIÓN GENERAL</t>
  </si>
  <si>
    <t>L1J</t>
  </si>
  <si>
    <t>GRUPO DE VIVIENDA FISCAL</t>
  </si>
  <si>
    <t>L1K</t>
  </si>
  <si>
    <t>CENTRO VACACIONAL MELGAR</t>
  </si>
  <si>
    <t>L1L</t>
  </si>
  <si>
    <t>TELEMATICA</t>
  </si>
  <si>
    <t>L1M</t>
  </si>
  <si>
    <t>L1MAU</t>
  </si>
  <si>
    <t>MAUSOLEO</t>
  </si>
  <si>
    <t>L1MG</t>
  </si>
  <si>
    <t>CENTRO VACACIONAL LA MAGDALENA</t>
  </si>
  <si>
    <t>L1N</t>
  </si>
  <si>
    <t>CENTRO VACACIONAL HONDA</t>
  </si>
  <si>
    <t>L1NE</t>
  </si>
  <si>
    <t>CENTRO VACACIONAL NEMOCON</t>
  </si>
  <si>
    <t>L1NEI</t>
  </si>
  <si>
    <t>CENTRO RECREATIVO NEIVA</t>
  </si>
  <si>
    <t>L1NEI1</t>
  </si>
  <si>
    <t>L1O</t>
  </si>
  <si>
    <t>GRUPO DE RECREACION DEPORTE, CULTURA Y TURISMO</t>
  </si>
  <si>
    <t>L1OC</t>
  </si>
  <si>
    <t>CENTRO VACACIONAL OCCIDENTE</t>
  </si>
  <si>
    <t>L1OC1</t>
  </si>
  <si>
    <t>L1OCE</t>
  </si>
  <si>
    <t>OFICINA DE COMUNICACIONES ESTRATEGICAS</t>
  </si>
  <si>
    <t>L1OCE1</t>
  </si>
  <si>
    <t>OFICINA DE COMUNICACIONES ESTRATÉGICAS</t>
  </si>
  <si>
    <t>L1ODF</t>
  </si>
  <si>
    <t>OBSERVATORIO DE LA FAMILIA</t>
  </si>
  <si>
    <t>L1OFPLA</t>
  </si>
  <si>
    <t>L1OFPLA1</t>
  </si>
  <si>
    <t>OFICINA DE PLANEACIÓN</t>
  </si>
  <si>
    <t>L1OTE</t>
  </si>
  <si>
    <t>OFICINA DE TELEMÁTICA</t>
  </si>
  <si>
    <t>L1P</t>
  </si>
  <si>
    <t xml:space="preserve">DIRECCION ADMINISTRATIVA Y  FINANCIERA </t>
  </si>
  <si>
    <t>L1P1</t>
  </si>
  <si>
    <t>AREA ADMINISTRATIVA</t>
  </si>
  <si>
    <t>L1PA</t>
  </si>
  <si>
    <t>L1PA1</t>
  </si>
  <si>
    <t>L1PI</t>
  </si>
  <si>
    <t>CENTRO VACACIONAL PICALEÑA</t>
  </si>
  <si>
    <t>L1PI1</t>
  </si>
  <si>
    <t>L1PLA</t>
  </si>
  <si>
    <t>PLANEACION</t>
  </si>
  <si>
    <t>L1Q</t>
  </si>
  <si>
    <t>LAVANDERIA</t>
  </si>
  <si>
    <t>L1R</t>
  </si>
  <si>
    <t>COLEGIO NUESTRA SEÑORA DE FATIMA BOGOTA</t>
  </si>
  <si>
    <t>L1R1</t>
  </si>
  <si>
    <t>COLEGIO NUESTRA SEÑORA DE FATIMA IBAGUE</t>
  </si>
  <si>
    <t>L1R10</t>
  </si>
  <si>
    <t>COLEGIO NUESTRA SEÑORA DE FATIMA CUCUTA</t>
  </si>
  <si>
    <t>L1R11</t>
  </si>
  <si>
    <t>COLEGIO NUESTRA SEÑORA DE FATIMA VALLEDUPAR</t>
  </si>
  <si>
    <t>L1R12</t>
  </si>
  <si>
    <t>COLEGIO NUESTRA SEÑORA DE FATIMA SANTA MARTA</t>
  </si>
  <si>
    <t>L1R13</t>
  </si>
  <si>
    <t>COLEGIO NUESTRA SEÑORA DE FATIMA SOLEDAD</t>
  </si>
  <si>
    <t>L1R14</t>
  </si>
  <si>
    <t>COLEGIO NUESTRA SEÑORA DE FATIMA CARTAGENA</t>
  </si>
  <si>
    <t>L1R15</t>
  </si>
  <si>
    <t>COLEGIO NUESTRA SEÑORA DE FATIMA SINCELEJO</t>
  </si>
  <si>
    <t>L1R16</t>
  </si>
  <si>
    <t>COLEGIO NUESTRA SEÑORA DE FATIMA MONTERIA</t>
  </si>
  <si>
    <t>L1R2</t>
  </si>
  <si>
    <t>COLEGIO NUESTRA SEÑORA DE FATIMA MANIZALES</t>
  </si>
  <si>
    <t>L1R3</t>
  </si>
  <si>
    <t>COLEGIO NUESTRA SEÑORA DE FATIMA PEREIRA</t>
  </si>
  <si>
    <t>L1R4</t>
  </si>
  <si>
    <t>COLEGIO NUESTRA SEÑORA DE FATIMA ARMENIA</t>
  </si>
  <si>
    <t>L1R5</t>
  </si>
  <si>
    <t>COLEGIO NUESTRA SEÑORA DE FATIMA CALI</t>
  </si>
  <si>
    <t>L1R6</t>
  </si>
  <si>
    <t>COLEGIO NUESTRA SEÑORA DE FATIMA POPAYAN</t>
  </si>
  <si>
    <t>L1R7</t>
  </si>
  <si>
    <t>COLEGIO NUESTRA SEÑORA DE FATIMA VILLAVICENCIO</t>
  </si>
  <si>
    <t>L1R8</t>
  </si>
  <si>
    <t>COLEGIO NUESTRA SEÑORA DE FATIMA TUNJA</t>
  </si>
  <si>
    <t>L1R9</t>
  </si>
  <si>
    <t>COLEGIO NUESTRA SEÑORA DE FATIMA BUCARAMANGA</t>
  </si>
  <si>
    <t>L1RA</t>
  </si>
  <si>
    <t xml:space="preserve">COLEGIO NUESTRA SEÑORA DE FATIMA ARMENIA </t>
  </si>
  <si>
    <t>L1RB</t>
  </si>
  <si>
    <t xml:space="preserve">COLEGIO NUESTRA SEÑORA DE FATIMA BUCARAMANGA </t>
  </si>
  <si>
    <t>L1RC</t>
  </si>
  <si>
    <t>L1RCA</t>
  </si>
  <si>
    <t>L1RCU</t>
  </si>
  <si>
    <t>L1RI</t>
  </si>
  <si>
    <t>L1RM</t>
  </si>
  <si>
    <t xml:space="preserve">COLEGIO NUESTRA SEÑORA DE FATIMA MANIZALES </t>
  </si>
  <si>
    <t>L1RMO</t>
  </si>
  <si>
    <t>L1RP</t>
  </si>
  <si>
    <t>L1RPO</t>
  </si>
  <si>
    <t>L1RSI</t>
  </si>
  <si>
    <t>L1RSM</t>
  </si>
  <si>
    <t>L1RSO</t>
  </si>
  <si>
    <t>L1RT</t>
  </si>
  <si>
    <t>L1RV</t>
  </si>
  <si>
    <t>L1RVA</t>
  </si>
  <si>
    <t>L1S</t>
  </si>
  <si>
    <t>GRUPO DE EDUCACION</t>
  </si>
  <si>
    <t>L1S1</t>
  </si>
  <si>
    <t>GRUPO EDUCACION</t>
  </si>
  <si>
    <t>L1SA</t>
  </si>
  <si>
    <t>COLEGIO SAN MIGUEL ARCANGEL</t>
  </si>
  <si>
    <t>L1SA1</t>
  </si>
  <si>
    <t>L1SAN</t>
  </si>
  <si>
    <t xml:space="preserve">CENTRO VACACIONAL SAN ANDRES </t>
  </si>
  <si>
    <t>L1SAN1</t>
  </si>
  <si>
    <t>CENTRO VACACIONAL SAN ANDRES</t>
  </si>
  <si>
    <t>L1SD</t>
  </si>
  <si>
    <t>COLEGIO SANTO DOMINGO DE GUZMAN</t>
  </si>
  <si>
    <t>L1SD1</t>
  </si>
  <si>
    <t>COLEGIO SANTO DOMINGO DE GUSZMAN</t>
  </si>
  <si>
    <t>L1SGE</t>
  </si>
  <si>
    <t>L1SGE1</t>
  </si>
  <si>
    <t>SECRETARÍA GENERAL</t>
  </si>
  <si>
    <t>L1SI</t>
  </si>
  <si>
    <t>CENTRO RECREATIVO SINCELEJO</t>
  </si>
  <si>
    <t>L1SI1</t>
  </si>
  <si>
    <t>L1SLA</t>
  </si>
  <si>
    <t>COLEGIO NUESTRA SEÑORA DE LAS LAJAS</t>
  </si>
  <si>
    <t>L1SLA1</t>
  </si>
  <si>
    <t>L1SP</t>
  </si>
  <si>
    <t>SECRETARIA PRIVADA</t>
  </si>
  <si>
    <t>L1SP1</t>
  </si>
  <si>
    <t>L1SUBG</t>
  </si>
  <si>
    <t>L1SUBG1</t>
  </si>
  <si>
    <t>SUBDIRECCIÓN GENERAL</t>
  </si>
  <si>
    <t>L1T</t>
  </si>
  <si>
    <t>CENTRO RELIGIOSO</t>
  </si>
  <si>
    <t>L1TO</t>
  </si>
  <si>
    <t>L1TO1</t>
  </si>
  <si>
    <t>L1TU</t>
  </si>
  <si>
    <t>CENTRO VACACIONAL TULUA</t>
  </si>
  <si>
    <t>L1TU1</t>
  </si>
  <si>
    <t>L1U</t>
  </si>
  <si>
    <t>L1V</t>
  </si>
  <si>
    <t>CENTRO VACACIONAL ANAPOIMA</t>
  </si>
  <si>
    <t>L1VF</t>
  </si>
  <si>
    <t>L1VF1</t>
  </si>
  <si>
    <t xml:space="preserve">PONAL BIENESTAR SOCIAL VIGENCIA FUTURA </t>
  </si>
  <si>
    <t>L1VIL</t>
  </si>
  <si>
    <t xml:space="preserve">CENTRO VACACIONAL VILLAVICENCIO </t>
  </si>
  <si>
    <t>L1VIL1</t>
  </si>
  <si>
    <t>L1Y</t>
  </si>
  <si>
    <t>L1Z</t>
  </si>
  <si>
    <t>L2</t>
  </si>
  <si>
    <t>DIRECCION DE INVESTIGACION CRIMINAL</t>
  </si>
  <si>
    <t>L2B</t>
  </si>
  <si>
    <t>L2B1</t>
  </si>
  <si>
    <t>L2B2</t>
  </si>
  <si>
    <t>L2B3</t>
  </si>
  <si>
    <t>L2B4</t>
  </si>
  <si>
    <t>L2C</t>
  </si>
  <si>
    <t>L2D</t>
  </si>
  <si>
    <t>L2JP</t>
  </si>
  <si>
    <t>JUSTICIA Y PAZ DIJIN</t>
  </si>
  <si>
    <t>L2JP1</t>
  </si>
  <si>
    <t>L2L</t>
  </si>
  <si>
    <t>L2M</t>
  </si>
  <si>
    <t>L2VF</t>
  </si>
  <si>
    <t>L2VF1</t>
  </si>
  <si>
    <t>DIRECCION DE INVESTIGACION CRIMINAL - VIGENCIA FUTURA</t>
  </si>
  <si>
    <t>L3</t>
  </si>
  <si>
    <t>DIRECCION DE INTELIGENCIA POLICÍAL</t>
  </si>
  <si>
    <t>L3B</t>
  </si>
  <si>
    <t>L3B1</t>
  </si>
  <si>
    <t>L3B2</t>
  </si>
  <si>
    <t>L3B3</t>
  </si>
  <si>
    <t>L3B4</t>
  </si>
  <si>
    <t>L3C</t>
  </si>
  <si>
    <t>L3D</t>
  </si>
  <si>
    <t>L3ESCIC</t>
  </si>
  <si>
    <t xml:space="preserve">ESCUELA DE INTELIGENCIA Y CONTRAINTELIGENCIA </t>
  </si>
  <si>
    <t>L3ESCICB5</t>
  </si>
  <si>
    <t xml:space="preserve">BIESO ESCUELA DE INTELIGENCIA Y CONTRAINTELIGENCIA </t>
  </si>
  <si>
    <t>L3ESCICVF</t>
  </si>
  <si>
    <t>ESCUELA DE INTELIGENCIA Y CONTRAINTELIGENCIA - VIGENCIA FUTURA</t>
  </si>
  <si>
    <t>L3L</t>
  </si>
  <si>
    <t>L3M</t>
  </si>
  <si>
    <t>L3VF</t>
  </si>
  <si>
    <t>L4</t>
  </si>
  <si>
    <t>DIRECCION DE ANTINARCOTICOS</t>
  </si>
  <si>
    <t>L4B</t>
  </si>
  <si>
    <t>L4B1</t>
  </si>
  <si>
    <t>L4B2</t>
  </si>
  <si>
    <t>L4B3</t>
  </si>
  <si>
    <t>L4B4</t>
  </si>
  <si>
    <t>L4C</t>
  </si>
  <si>
    <t>L4D</t>
  </si>
  <si>
    <t>L4E</t>
  </si>
  <si>
    <t>L4L</t>
  </si>
  <si>
    <t>L4M</t>
  </si>
  <si>
    <t>L4N</t>
  </si>
  <si>
    <t xml:space="preserve">NACIONALIZACION </t>
  </si>
  <si>
    <t>L4NVF</t>
  </si>
  <si>
    <t>NACIONALIZACION - VIGENCIA FUTURA</t>
  </si>
  <si>
    <t>L4VF</t>
  </si>
  <si>
    <t>L5</t>
  </si>
  <si>
    <t>DIRECCION ANTISECUESTRO Y EXTORSION</t>
  </si>
  <si>
    <t>L5A</t>
  </si>
  <si>
    <t>FONDELIBERTAD</t>
  </si>
  <si>
    <t>L5AVF</t>
  </si>
  <si>
    <t>FONDELIBERTAD - VIGENCIA FUTURA</t>
  </si>
  <si>
    <t>L5B</t>
  </si>
  <si>
    <t>L5B1</t>
  </si>
  <si>
    <t>L5B2</t>
  </si>
  <si>
    <t>L5B3</t>
  </si>
  <si>
    <t>L5B4</t>
  </si>
  <si>
    <t>BIESO ASITENCIA SOCIAL</t>
  </si>
  <si>
    <t>L5C</t>
  </si>
  <si>
    <t>L5D</t>
  </si>
  <si>
    <t>L5L</t>
  </si>
  <si>
    <t>L5M</t>
  </si>
  <si>
    <t>L5T</t>
  </si>
  <si>
    <t>ESCUELA DE POLICÍA DIASE</t>
  </si>
  <si>
    <t>L5VF</t>
  </si>
  <si>
    <t>L6</t>
  </si>
  <si>
    <t>DIRECCION DE TRANSITO Y TRANSPORTES</t>
  </si>
  <si>
    <t>L6B</t>
  </si>
  <si>
    <t>L6B1</t>
  </si>
  <si>
    <t>L6B2</t>
  </si>
  <si>
    <t>L6B3</t>
  </si>
  <si>
    <t>L6B4</t>
  </si>
  <si>
    <t>L6D</t>
  </si>
  <si>
    <t>L6E</t>
  </si>
  <si>
    <t>L6L</t>
  </si>
  <si>
    <t>L6M</t>
  </si>
  <si>
    <t>L6VF</t>
  </si>
  <si>
    <t>L6VF1</t>
  </si>
  <si>
    <t>DIRECCION DE TRANSITO Y TRANSPORTE - VIGENCIA FUTURA</t>
  </si>
  <si>
    <t>L7</t>
  </si>
  <si>
    <t>L7A</t>
  </si>
  <si>
    <t>POLFA</t>
  </si>
  <si>
    <t>L7AVF</t>
  </si>
  <si>
    <t>POLFA - VIGENVIA FUTURA</t>
  </si>
  <si>
    <t>L7B</t>
  </si>
  <si>
    <t>L7B1</t>
  </si>
  <si>
    <t>L7B2</t>
  </si>
  <si>
    <t>L7B3</t>
  </si>
  <si>
    <t>L7B4</t>
  </si>
  <si>
    <t>L7C</t>
  </si>
  <si>
    <t>L7D</t>
  </si>
  <si>
    <t>L7JP</t>
  </si>
  <si>
    <t>L7JP1</t>
  </si>
  <si>
    <t>L7JPVF</t>
  </si>
  <si>
    <t>JUSTICIA Y PAZ DIPRO - VIGENCIA FUTURA</t>
  </si>
  <si>
    <t>L7L</t>
  </si>
  <si>
    <t>L7M</t>
  </si>
  <si>
    <t>L7O</t>
  </si>
  <si>
    <t>L7VF</t>
  </si>
  <si>
    <t>L8</t>
  </si>
  <si>
    <t>L8B</t>
  </si>
  <si>
    <t>L8B1</t>
  </si>
  <si>
    <t>L8B2</t>
  </si>
  <si>
    <t>L8B3</t>
  </si>
  <si>
    <t>L8B4</t>
  </si>
  <si>
    <t>L8C</t>
  </si>
  <si>
    <t>L8D</t>
  </si>
  <si>
    <t>L8ESCEQ</t>
  </si>
  <si>
    <t xml:space="preserve">ESCUELA DE EQUITACION </t>
  </si>
  <si>
    <t>L8ESCEQVF</t>
  </si>
  <si>
    <t>ESCUELA DE EQUITACION - VIGENCIA FUTURA</t>
  </si>
  <si>
    <t>L8INSGE</t>
  </si>
  <si>
    <t>L8INSGEVF</t>
  </si>
  <si>
    <t>INSPECCION GENERAL - VIGENCIA FUTURA</t>
  </si>
  <si>
    <t>L8JP</t>
  </si>
  <si>
    <t>L8JP1</t>
  </si>
  <si>
    <t>L8JP1VF</t>
  </si>
  <si>
    <t>JUSTICIA Y PAZ DICAR - VIGENCIA FUTURA</t>
  </si>
  <si>
    <t>L8JP2</t>
  </si>
  <si>
    <t>L8JP3</t>
  </si>
  <si>
    <t>L8L</t>
  </si>
  <si>
    <t>L8M</t>
  </si>
  <si>
    <t>L8R</t>
  </si>
  <si>
    <t>UNIDAD NACIONAL DE RESTITUCION DE TIERRAS</t>
  </si>
  <si>
    <t>L8RVF</t>
  </si>
  <si>
    <t>UNIDAD NACIONAL DE RESTITUCION DE TIERRAS - VIGENCIA FUTURA</t>
  </si>
  <si>
    <t>L8UNIMIL</t>
  </si>
  <si>
    <t>UNIDAD NACIONAL DE MINERIA ILEGAL Y ANTITERRORISMO</t>
  </si>
  <si>
    <t>L8UNIMILVF</t>
  </si>
  <si>
    <t>UNIDAD NACIONAL CONTRA LA MINERIA ILEGAL -  VIGENCIA FUTURA</t>
  </si>
  <si>
    <t>L8VF</t>
  </si>
  <si>
    <t>L9</t>
  </si>
  <si>
    <t>L9A</t>
  </si>
  <si>
    <t>L9B</t>
  </si>
  <si>
    <t>L9B1</t>
  </si>
  <si>
    <t>L9B2</t>
  </si>
  <si>
    <t>L9B3</t>
  </si>
  <si>
    <t>L9B4</t>
  </si>
  <si>
    <t>L9C</t>
  </si>
  <si>
    <t>L9D</t>
  </si>
  <si>
    <t>L9E</t>
  </si>
  <si>
    <t>SECCIONAL DE TELEMATICA</t>
  </si>
  <si>
    <t>L9EVF</t>
  </si>
  <si>
    <t>SECCIONAL TELEMATICA - VIGENCIA FUTURA</t>
  </si>
  <si>
    <t>L9F</t>
  </si>
  <si>
    <t>L9G</t>
  </si>
  <si>
    <t>ESMEB</t>
  </si>
  <si>
    <t>L9GVF</t>
  </si>
  <si>
    <t>ESMEB - VIGENCIA FUTURA</t>
  </si>
  <si>
    <t>L9H</t>
  </si>
  <si>
    <t>ESPRO</t>
  </si>
  <si>
    <t>L9HVF</t>
  </si>
  <si>
    <t>ESPRO - VIGENCIA FUTURA</t>
  </si>
  <si>
    <t>L9I</t>
  </si>
  <si>
    <t>ESEVI</t>
  </si>
  <si>
    <t>L9J</t>
  </si>
  <si>
    <t>MUSEO HISTORICO</t>
  </si>
  <si>
    <t>L9JP</t>
  </si>
  <si>
    <t>JUSTICIA Y PAZ DINAE</t>
  </si>
  <si>
    <t>L9JVF</t>
  </si>
  <si>
    <t>MUSEO HISTORICO - VIGENCIA FUTURA</t>
  </si>
  <si>
    <t>L9K</t>
  </si>
  <si>
    <t>ESINC</t>
  </si>
  <si>
    <t>L9L</t>
  </si>
  <si>
    <t>ESCIC</t>
  </si>
  <si>
    <t>L9M</t>
  </si>
  <si>
    <t>L9N</t>
  </si>
  <si>
    <t>ESCEQ</t>
  </si>
  <si>
    <t>L9VF</t>
  </si>
  <si>
    <t>M1</t>
  </si>
  <si>
    <t>METROPOLITANA DE BOGOTA</t>
  </si>
  <si>
    <t>M1B</t>
  </si>
  <si>
    <t>M1B1</t>
  </si>
  <si>
    <t>M1B2</t>
  </si>
  <si>
    <t>M1B3</t>
  </si>
  <si>
    <t>M1B4</t>
  </si>
  <si>
    <t>M1C</t>
  </si>
  <si>
    <t>M1D</t>
  </si>
  <si>
    <t>M1E</t>
  </si>
  <si>
    <t>M1I</t>
  </si>
  <si>
    <t>M1JP</t>
  </si>
  <si>
    <t>M1JP1</t>
  </si>
  <si>
    <t>M1L</t>
  </si>
  <si>
    <t>M1M</t>
  </si>
  <si>
    <t>M1N</t>
  </si>
  <si>
    <t>M1NVF</t>
  </si>
  <si>
    <t>ESCUADRON MOVIL ANTIDISTURBIOS - VIGENCIA FUTURA</t>
  </si>
  <si>
    <t>M1O</t>
  </si>
  <si>
    <t>M1P</t>
  </si>
  <si>
    <t>REGIONAL1</t>
  </si>
  <si>
    <t>M1Q</t>
  </si>
  <si>
    <t>FUERZA DE CONTROL URBANO</t>
  </si>
  <si>
    <t>M1R</t>
  </si>
  <si>
    <t>REGIONAL DE INTELIGENCIA</t>
  </si>
  <si>
    <t>M1VF</t>
  </si>
  <si>
    <t>16-01-01-M10</t>
  </si>
  <si>
    <t>METROPOLITANA DE IBAGUE</t>
  </si>
  <si>
    <t>M10B1</t>
  </si>
  <si>
    <t>M10B2</t>
  </si>
  <si>
    <t>M10B3</t>
  </si>
  <si>
    <t>M10B4</t>
  </si>
  <si>
    <t>M10D</t>
  </si>
  <si>
    <t>DEPARTAMENTO DE POLICÍA TOLIMA</t>
  </si>
  <si>
    <t>M10D1</t>
  </si>
  <si>
    <t>DETOL- BIENESTAR SOCIAL</t>
  </si>
  <si>
    <t>M10D10</t>
  </si>
  <si>
    <t>DETOL - JUSTICIA Y PAZ DIPRO</t>
  </si>
  <si>
    <t>M10D11</t>
  </si>
  <si>
    <t>DETOL- JUSTICIA Y PAZ DICAR</t>
  </si>
  <si>
    <t>M10D12</t>
  </si>
  <si>
    <t>DETOL - SECCIONAL TELEMÁTICA</t>
  </si>
  <si>
    <t>M10D13</t>
  </si>
  <si>
    <t>DETOL - DIRECCIÓN DE CARABINEROS</t>
  </si>
  <si>
    <t>M10D14</t>
  </si>
  <si>
    <t>DETOL - DIRECCIÓN ANTINARCÓTICOS</t>
  </si>
  <si>
    <t>M10D15</t>
  </si>
  <si>
    <t>DETOL- ESMAD</t>
  </si>
  <si>
    <t>M10D16</t>
  </si>
  <si>
    <t>DETOL - FUCUR</t>
  </si>
  <si>
    <t>M10D2</t>
  </si>
  <si>
    <t>DETOL - BIESO EDUCACIÓN</t>
  </si>
  <si>
    <t>M10D3</t>
  </si>
  <si>
    <t>DETOL - BIESO RECREACIÓN</t>
  </si>
  <si>
    <t>M10D4</t>
  </si>
  <si>
    <t>DETOL - BIESO VIVIENDA FISCAL</t>
  </si>
  <si>
    <t>M10D5</t>
  </si>
  <si>
    <t>DETOL - BIESO ASISTENCIA SOCIAL</t>
  </si>
  <si>
    <t>M10D6</t>
  </si>
  <si>
    <t>DEPARTAMENTO DE POLICÍA TOLIMA - POLICÍA DE CARRETERA</t>
  </si>
  <si>
    <t>M10D7</t>
  </si>
  <si>
    <t>DETOL- DIRECCIÓN DE INCORPORACIÓN</t>
  </si>
  <si>
    <t>M10D8</t>
  </si>
  <si>
    <t>DETOL - DIRECCIÓN DE PROTECCIÓN</t>
  </si>
  <si>
    <t>M10D9</t>
  </si>
  <si>
    <t>DETOL - POLICÍA FISCAL Y ADUANERA</t>
  </si>
  <si>
    <t>M10E</t>
  </si>
  <si>
    <t>ESCUELA DE POLICÍA GABRIEL GONZALEZ</t>
  </si>
  <si>
    <t>M10E1</t>
  </si>
  <si>
    <t>ESGON - BIENESTAR SOCIAL</t>
  </si>
  <si>
    <t>M10E10</t>
  </si>
  <si>
    <t>ESCUELA NACIONAL DE OPERACIONES DE LA POLICÍA NACIONAL</t>
  </si>
  <si>
    <t>M10E11</t>
  </si>
  <si>
    <t>ESCUELA NACIONAL DE OPERACIONES DE LA POLICÍA NACIONAL - BIENESTAR SOCIAL</t>
  </si>
  <si>
    <t>M10E12</t>
  </si>
  <si>
    <t>ESCUELA NACIONAL DE OPERACIONES DE LA POLICÍA NACIONAL - BIESO EDUCACIÓN</t>
  </si>
  <si>
    <t>M10E13</t>
  </si>
  <si>
    <t>ESCUELA NACIONAL DE OPERACIONES DE LA POLICÍA NACIONAL - BIESO RECREACIÓN</t>
  </si>
  <si>
    <t>M10E14</t>
  </si>
  <si>
    <t>ESCUELA NACIONAL DE OPERACIONES DE LA POLICÍA NACIONAL - BIESO VIVIENDA FIS</t>
  </si>
  <si>
    <t>M10E15</t>
  </si>
  <si>
    <t>ESCUELA NACIONAL DE OPERACIONES DE LA POLICÍA NACIONAL - BIESO ASISTENCIA SOCIAL</t>
  </si>
  <si>
    <t>M10E16</t>
  </si>
  <si>
    <t>ESCUELA NACIONAL DE OPERACIONES DE LA POLICÍA NACIONAL - DIRECCIÓN DE INCORPORACIÓN</t>
  </si>
  <si>
    <t>M10E17</t>
  </si>
  <si>
    <t>ESCUELA NACIONAL DE OPERACIONES DE LA POLICÍA NACIONAL - SECCIONAL TELEMÁTICA</t>
  </si>
  <si>
    <t>M10E18</t>
  </si>
  <si>
    <t>ESCUELA NACIONAL DE OPERACIONES DE LA POLICÍA NACIONAL - DIRECCIÓN DE CARABINEROS</t>
  </si>
  <si>
    <t>M10E19</t>
  </si>
  <si>
    <t>ESCUELA NACIONAL DE OPERACIONES DE LA POLICÍA NACIONAL - DIRECCIÓN ANTINARCÓTICOS</t>
  </si>
  <si>
    <t>M10E2</t>
  </si>
  <si>
    <t>ESGON - BIESO EDUCACIÓN</t>
  </si>
  <si>
    <t>M10E3</t>
  </si>
  <si>
    <t>ESGON - BIESO RECREACIÓN</t>
  </si>
  <si>
    <t>M10E4</t>
  </si>
  <si>
    <t>ESGON - BIESO VIVIENDA FISCAL</t>
  </si>
  <si>
    <t>M10E5</t>
  </si>
  <si>
    <t>ESGON- BIESO ASISTENCIA SOCIAL</t>
  </si>
  <si>
    <t>M10E6</t>
  </si>
  <si>
    <t>ESGON- DIRECCIÓN DE INCORPORACIÓN</t>
  </si>
  <si>
    <t>M10E7</t>
  </si>
  <si>
    <t>ESGON - SECCIONAL TELEMÁTICA</t>
  </si>
  <si>
    <t>M10E8</t>
  </si>
  <si>
    <t>ESGON - DIRECCIÓN DE CARABINEROS</t>
  </si>
  <si>
    <t>M10E9</t>
  </si>
  <si>
    <t>ESGON - DIRECCIÓN ANTINARCÓTICOS</t>
  </si>
  <si>
    <t>M10JP</t>
  </si>
  <si>
    <t>M10JP1</t>
  </si>
  <si>
    <t>M10VF</t>
  </si>
  <si>
    <t>M10VF1</t>
  </si>
  <si>
    <t>METROPOLITANA DE IBAGUE - VIGENCIA FUTURA</t>
  </si>
  <si>
    <t>M10VF2</t>
  </si>
  <si>
    <t xml:space="preserve">DETOL -  VIGENCIA FUTURA </t>
  </si>
  <si>
    <t>M10VF3</t>
  </si>
  <si>
    <t xml:space="preserve">ESGON- VIGENCIA FUTURA </t>
  </si>
  <si>
    <t>M10VF4</t>
  </si>
  <si>
    <t xml:space="preserve">ESCUELA NACIONAL DE OPERACIONES DE LA POLICÍA NACIONAL- VIGENCIA FUTURA  </t>
  </si>
  <si>
    <t>16-01-01-M11</t>
  </si>
  <si>
    <t>POLICÍA METROPOLITANA DE SANTA MARTA</t>
  </si>
  <si>
    <t>M11</t>
  </si>
  <si>
    <t>M11B1</t>
  </si>
  <si>
    <t>BIENESTAR SOCIAL AREA DE EDUCACION COLEGIO NUESTRA SEÑORA DE FATIMA</t>
  </si>
  <si>
    <t>M11B2</t>
  </si>
  <si>
    <t>BIENESTAR SOCIAL AREA DE RECREACION  CENTRO VACACIONAL CENTENARIO</t>
  </si>
  <si>
    <t>M11B3</t>
  </si>
  <si>
    <t>BIENESTAR SOCIAL AREA DE VIVIENDA FISCAL</t>
  </si>
  <si>
    <t>M11B4</t>
  </si>
  <si>
    <t>BIENESTAR SOCIAL AREA DE ASISTENCIA SOCIAL</t>
  </si>
  <si>
    <t>M11C</t>
  </si>
  <si>
    <t>M11D</t>
  </si>
  <si>
    <t>DEPARTAMENTO DE POLICÍA MAGDALENA</t>
  </si>
  <si>
    <t>M11D1</t>
  </si>
  <si>
    <t>DEMAG - BIENESTAR SOCIAL</t>
  </si>
  <si>
    <t>M11D10</t>
  </si>
  <si>
    <t>DEMAG - JUSTICIA Y PAZ DIPRO</t>
  </si>
  <si>
    <t>M11D11</t>
  </si>
  <si>
    <t>DEMAG - JUSTICIA Y PAZ DICAR</t>
  </si>
  <si>
    <t>M11D12</t>
  </si>
  <si>
    <t>DEMAG - SECCIONAL TELEMATICA</t>
  </si>
  <si>
    <t>M11D13</t>
  </si>
  <si>
    <t>DEMAG - DIRECCION DE CARABINEROS</t>
  </si>
  <si>
    <t>M11D14</t>
  </si>
  <si>
    <t>DEMAG - DIRECCION ANTINARCOTICOS</t>
  </si>
  <si>
    <t>M11D15</t>
  </si>
  <si>
    <t>DEMAG - ESMAD</t>
  </si>
  <si>
    <t>M11D16</t>
  </si>
  <si>
    <t>DEMAG - FUCUR</t>
  </si>
  <si>
    <t>M11D2</t>
  </si>
  <si>
    <t xml:space="preserve">DEMAG - BIESO EDUCACION </t>
  </si>
  <si>
    <t>M11D3</t>
  </si>
  <si>
    <t>DEMAG - BIESO RECREACION</t>
  </si>
  <si>
    <t>M11D4</t>
  </si>
  <si>
    <t xml:space="preserve">DEMAG - BIESO VIVIENDA FISCAL </t>
  </si>
  <si>
    <t>M11D5</t>
  </si>
  <si>
    <t xml:space="preserve">DEMAG - BIESO ASISTENCIA SOCIAL </t>
  </si>
  <si>
    <t>M11D6</t>
  </si>
  <si>
    <t xml:space="preserve">DEMAG - POLICÍA DE CARRETERAS </t>
  </si>
  <si>
    <t>M11D7</t>
  </si>
  <si>
    <t xml:space="preserve">DEMAG - DIRECCION DE INCORPORACION </t>
  </si>
  <si>
    <t>M11D8</t>
  </si>
  <si>
    <t xml:space="preserve">DEMAG - DIRECCION DE PROTECCION </t>
  </si>
  <si>
    <t>M11D9</t>
  </si>
  <si>
    <t>DEMAG - POLICÍA FISCAL Y ADUANERA</t>
  </si>
  <si>
    <t>M11E</t>
  </si>
  <si>
    <t xml:space="preserve">DIRECCION DE PROTECCION </t>
  </si>
  <si>
    <t>M11I</t>
  </si>
  <si>
    <t>M11JP</t>
  </si>
  <si>
    <t xml:space="preserve">JUSTICIA Y PAZ DIRECCION DE PROTECCION </t>
  </si>
  <si>
    <t>M11JP1</t>
  </si>
  <si>
    <t>JUSTICIA Y PAZ DIRECCION DE CARABINEROS</t>
  </si>
  <si>
    <t>M11O</t>
  </si>
  <si>
    <t>POLICÍA ANTINARCOTICOS ZONA NORTE</t>
  </si>
  <si>
    <t>M11VF</t>
  </si>
  <si>
    <t>M11VF1</t>
  </si>
  <si>
    <t>POLICÍA METROPOLITANA DE SANTA MARTA - VIGENCIA FUTURA</t>
  </si>
  <si>
    <t>M11VF2</t>
  </si>
  <si>
    <t>DEMAG - VIGENCIA FUTURA</t>
  </si>
  <si>
    <t/>
  </si>
  <si>
    <t>POLICÍA METROPOLITANA DE POPAYAN</t>
  </si>
  <si>
    <t>M12B1</t>
  </si>
  <si>
    <t xml:space="preserve">BIESO EDUCACION </t>
  </si>
  <si>
    <t>M12B2</t>
  </si>
  <si>
    <t>M12B3</t>
  </si>
  <si>
    <t xml:space="preserve">BIESO RECREACION </t>
  </si>
  <si>
    <t>M12B4</t>
  </si>
  <si>
    <t xml:space="preserve">BIESO ASISTENCIA SOCIAL </t>
  </si>
  <si>
    <t>M12C1</t>
  </si>
  <si>
    <t>CARABINEROS</t>
  </si>
  <si>
    <t>M12D1</t>
  </si>
  <si>
    <t>DIPRO</t>
  </si>
  <si>
    <t>M12D10</t>
  </si>
  <si>
    <t xml:space="preserve">DECAU DIRECCION DE PROTECCION </t>
  </si>
  <si>
    <t>M12D11</t>
  </si>
  <si>
    <t xml:space="preserve">DECAU POLICÍA FISCAL Y ADUANERA </t>
  </si>
  <si>
    <t>M12D12</t>
  </si>
  <si>
    <t>DECAU JUSTICIA Y PAZ DIPRO</t>
  </si>
  <si>
    <t>M12D13</t>
  </si>
  <si>
    <t>DECAU JUSTICIA Y PAZ DICAR</t>
  </si>
  <si>
    <t>M12D14</t>
  </si>
  <si>
    <t>DECAU SECCIONAL TELEMATICA</t>
  </si>
  <si>
    <t>M12D15</t>
  </si>
  <si>
    <t>DECAU DIRECCION DE CARABINEROS</t>
  </si>
  <si>
    <t>M12D16</t>
  </si>
  <si>
    <t>DECAU DIRECCION ANTINARCOTICOS</t>
  </si>
  <si>
    <t>M12D17</t>
  </si>
  <si>
    <t>DECAU ESMAD</t>
  </si>
  <si>
    <t>M12D18</t>
  </si>
  <si>
    <t>DECAU FUCUR</t>
  </si>
  <si>
    <t>M12D2</t>
  </si>
  <si>
    <t>DEPARTAMENTO DE POLICÍA CAUCA</t>
  </si>
  <si>
    <t>M12D3</t>
  </si>
  <si>
    <t xml:space="preserve">DECAU BIENESTAR SOCIAL </t>
  </si>
  <si>
    <t>M12D4</t>
  </si>
  <si>
    <t xml:space="preserve">DECAU BIESO EDUCACION </t>
  </si>
  <si>
    <t>M12D5</t>
  </si>
  <si>
    <t xml:space="preserve">DECAU BIESO RECREACION </t>
  </si>
  <si>
    <t>M12D6</t>
  </si>
  <si>
    <t>DECAU BIESO VIVIENDA FISCAL</t>
  </si>
  <si>
    <t>M12D7</t>
  </si>
  <si>
    <t xml:space="preserve">DECAU BIESO ASISTENCIA SOCIAL </t>
  </si>
  <si>
    <t>M12D8</t>
  </si>
  <si>
    <t>DECAU POLICÍA DE CARRETERAS</t>
  </si>
  <si>
    <t>M12D9</t>
  </si>
  <si>
    <t xml:space="preserve">DECAU DIRECCION DE INCORPORACION </t>
  </si>
  <si>
    <t>M12JP</t>
  </si>
  <si>
    <t>JUSTICIA Y PAZ - DIPRO</t>
  </si>
  <si>
    <t>M12JP1</t>
  </si>
  <si>
    <t>JUSTICIA Y PAZ - DICAR</t>
  </si>
  <si>
    <t>M12R</t>
  </si>
  <si>
    <t>REGIONAL DE POLICÍA 4</t>
  </si>
  <si>
    <t>M12R1</t>
  </si>
  <si>
    <t>REGIONAL DE POLICÍA 4 - BIENESTAR SOCIAL</t>
  </si>
  <si>
    <t>M12R2</t>
  </si>
  <si>
    <t xml:space="preserve">REGIONAL DE POLICÍA 4 - BIESO RECREACION </t>
  </si>
  <si>
    <t>M12T</t>
  </si>
  <si>
    <t>SECCIONAL DE TRANSITO Y TRANSPORTE MEPOY</t>
  </si>
  <si>
    <t>M12VF</t>
  </si>
  <si>
    <t>M12VF1</t>
  </si>
  <si>
    <t>POLICÍA METROPOLITANA DE POPAYAN - VIGENCIA FUTURA</t>
  </si>
  <si>
    <t>M12VF2</t>
  </si>
  <si>
    <t>DECAU VIGENCIA FUTURA</t>
  </si>
  <si>
    <t>M12VF3</t>
  </si>
  <si>
    <t>REGIONAL NO. 04 VIGENCIA FUTURA</t>
  </si>
  <si>
    <t>16-01-01-M13</t>
  </si>
  <si>
    <t>POLICÍA METROPOLITANA DE NEIVA</t>
  </si>
  <si>
    <t>M13B</t>
  </si>
  <si>
    <t>M13B1</t>
  </si>
  <si>
    <t>M13B2</t>
  </si>
  <si>
    <t>M13D</t>
  </si>
  <si>
    <t xml:space="preserve">DIRECCION DE INCORPORACION </t>
  </si>
  <si>
    <t>M13D1</t>
  </si>
  <si>
    <t>M13D10</t>
  </si>
  <si>
    <t>DEUIL - DIRECCIÓN DE PROTECCIÓN</t>
  </si>
  <si>
    <t>M13D11</t>
  </si>
  <si>
    <t>DEUIL - POLICÍA FISCAL Y ADUANERA</t>
  </si>
  <si>
    <t>M13D12</t>
  </si>
  <si>
    <t>DEUIL - JUSTICIA Y PAZ DIPRO</t>
  </si>
  <si>
    <t>M13D13</t>
  </si>
  <si>
    <t>DEUIL - JUSTICIA Y PAZ DICAR</t>
  </si>
  <si>
    <t>M13D14</t>
  </si>
  <si>
    <t>DEUIL - SECCIONAL TELEMÁTICA</t>
  </si>
  <si>
    <t>M13D15</t>
  </si>
  <si>
    <t>DEUIL - DIRECCIÓN DE CARABINEROS</t>
  </si>
  <si>
    <t>M13D16</t>
  </si>
  <si>
    <t>DEUIL - DIRECCIÓN ANTINARCÓTICO</t>
  </si>
  <si>
    <t>M13D17</t>
  </si>
  <si>
    <t>DEUIL- ESMAD</t>
  </si>
  <si>
    <t>M13D18</t>
  </si>
  <si>
    <t>DEUIL - FUCUR</t>
  </si>
  <si>
    <t>M13D2</t>
  </si>
  <si>
    <t>DEPARTAMENTO DE POLICÍA HUILA</t>
  </si>
  <si>
    <t>M13D3</t>
  </si>
  <si>
    <t>DEUIL - BIENESTAR SOCIAL</t>
  </si>
  <si>
    <t>M13D4</t>
  </si>
  <si>
    <t>DEUIL - BIESO EDUCACIÓN</t>
  </si>
  <si>
    <t>M13D5</t>
  </si>
  <si>
    <t>DEUIL - BIESO RECREACIÓN</t>
  </si>
  <si>
    <t>M13D6</t>
  </si>
  <si>
    <t>DEUIL - BIESO VIVIENDA FISCAL</t>
  </si>
  <si>
    <t>M13D7</t>
  </si>
  <si>
    <t>DEUIL - BIESO ASISTENCIA SOCIAL</t>
  </si>
  <si>
    <t>M13D8</t>
  </si>
  <si>
    <t>DEUIL - POLICÍA DE CARRETERAS</t>
  </si>
  <si>
    <t>M13D9</t>
  </si>
  <si>
    <t>DEUIL- DIRECCIÓN DE INCORPORACIÓN</t>
  </si>
  <si>
    <t>M13JPDICAR</t>
  </si>
  <si>
    <t>M13JPDIPRO</t>
  </si>
  <si>
    <t>M13R</t>
  </si>
  <si>
    <t>REGIÓN DE POLICÍA 2</t>
  </si>
  <si>
    <t>M13R1</t>
  </si>
  <si>
    <t>REGIÓN DE POLICÍA 2 - BIENESTAR SOCIAL</t>
  </si>
  <si>
    <t>M13R2</t>
  </si>
  <si>
    <t>REGIÓN DE POLICÍA 2 - BIESO RECREACIÓN</t>
  </si>
  <si>
    <t>M13VF</t>
  </si>
  <si>
    <t>M13VF1</t>
  </si>
  <si>
    <t xml:space="preserve">REGIÓN DE POLICÍA 2 VIGENCIA FUTURA </t>
  </si>
  <si>
    <t>M13VF2</t>
  </si>
  <si>
    <t xml:space="preserve">DEUIL - VIGENCIA FUTURA </t>
  </si>
  <si>
    <t>16-01-01-M14</t>
  </si>
  <si>
    <t>POLICÍA METROPOLITANA DE SAN JERONIMO DE MONTERIA</t>
  </si>
  <si>
    <t>M14D</t>
  </si>
  <si>
    <t>DEPARTAMENTO DE POLICÍA CORDOBA</t>
  </si>
  <si>
    <t>M14D1</t>
  </si>
  <si>
    <t>DECOR DIEPO MONTELIBANO</t>
  </si>
  <si>
    <t>M14D10</t>
  </si>
  <si>
    <t>DECOR POLICÍA FISCAL Y ADUANERA</t>
  </si>
  <si>
    <t>M14D11</t>
  </si>
  <si>
    <t>DECOR JUSTICIA Y PAZ DIPRO</t>
  </si>
  <si>
    <t>M14D12</t>
  </si>
  <si>
    <t>DECOR JUSTICIA Y PAZ DICAR</t>
  </si>
  <si>
    <t>M14D13</t>
  </si>
  <si>
    <t>DECOR SECCIONAL TELEMATICA</t>
  </si>
  <si>
    <t>M14D14</t>
  </si>
  <si>
    <t>DECOR DIRECCION DE CARABINEROS</t>
  </si>
  <si>
    <t>M14D15</t>
  </si>
  <si>
    <t>DECOR DIRECCION ANTINARCOTICOS</t>
  </si>
  <si>
    <t>M14D16</t>
  </si>
  <si>
    <t>DECOR ESMAD</t>
  </si>
  <si>
    <t>M14D17</t>
  </si>
  <si>
    <t>DECOR FUCUR</t>
  </si>
  <si>
    <t>M14D2</t>
  </si>
  <si>
    <t>DECOR BIENESTAR SOCIAL</t>
  </si>
  <si>
    <t>M14D3</t>
  </si>
  <si>
    <t>DECOR BIESO EDUCACION</t>
  </si>
  <si>
    <t>M14D4</t>
  </si>
  <si>
    <t>DECOR BIESO RECREACION</t>
  </si>
  <si>
    <t>M14D5</t>
  </si>
  <si>
    <t>DECOR BIESO VIVIENDA FISCAL</t>
  </si>
  <si>
    <t>M14D6</t>
  </si>
  <si>
    <t>DECOR BIESO ASISTENCIA SOCIAL</t>
  </si>
  <si>
    <t>M14D7</t>
  </si>
  <si>
    <t>DECOR POLICÍA DE CARRETERAS</t>
  </si>
  <si>
    <t>M14D8</t>
  </si>
  <si>
    <t>DECOR DIRECCION DE INCORPORACION</t>
  </si>
  <si>
    <t>M14D9</t>
  </si>
  <si>
    <t>DECOR DIRECCION DE PROTECCION</t>
  </si>
  <si>
    <t>M14DEM</t>
  </si>
  <si>
    <t>DISTRITO ESPECIAL MONTELIBANO</t>
  </si>
  <si>
    <t>M14DEMVF</t>
  </si>
  <si>
    <t xml:space="preserve">DISTRITO ESPECIAL MONTELIBANO VIGENCIA FUTURA </t>
  </si>
  <si>
    <t>M14DVF</t>
  </si>
  <si>
    <t>DECOR VIGENCIA FUTURA</t>
  </si>
  <si>
    <t>M14DVF1</t>
  </si>
  <si>
    <t>DECOR BIESO VIGENCIA FUTURA</t>
  </si>
  <si>
    <t>M14M</t>
  </si>
  <si>
    <t>POLICÍA METROPOLITANA DE MONTERIA</t>
  </si>
  <si>
    <t>M14M1</t>
  </si>
  <si>
    <t>MEMOT BIENESTAR SOCIAL</t>
  </si>
  <si>
    <t>M14M10</t>
  </si>
  <si>
    <t>MEMOT JUSTICIA Y PAZ DIPRO</t>
  </si>
  <si>
    <t>M14M11</t>
  </si>
  <si>
    <t>MEMOT JUSTICIA Y PAZ DICAR</t>
  </si>
  <si>
    <t>M14M12</t>
  </si>
  <si>
    <t>MEMOT SECCIONAL TELEMATICA</t>
  </si>
  <si>
    <t>M14M13</t>
  </si>
  <si>
    <t>MEMOT DIRECCION DE CARABINEROS</t>
  </si>
  <si>
    <t>M14M14</t>
  </si>
  <si>
    <t>MEMOT DIRECCION ANTINARCOTICOS</t>
  </si>
  <si>
    <t>M14M15</t>
  </si>
  <si>
    <t>MEMOT ESMAD</t>
  </si>
  <si>
    <t>M14M16</t>
  </si>
  <si>
    <t>MEMOT FUCUR</t>
  </si>
  <si>
    <t>M14M2</t>
  </si>
  <si>
    <t>MEMOT BIESO EDUCACION</t>
  </si>
  <si>
    <t>M14M3</t>
  </si>
  <si>
    <t>MEMOT BIESO RECREACION</t>
  </si>
  <si>
    <t>M14M4</t>
  </si>
  <si>
    <t>MEMOT BIESO VIVIENDA FISCAL</t>
  </si>
  <si>
    <t>M14M5</t>
  </si>
  <si>
    <t>MEMOT BIESO ASISTENCIA SOCIAL</t>
  </si>
  <si>
    <t>M14M6</t>
  </si>
  <si>
    <t>MEMOT POLICÍA DE CARRETERAS</t>
  </si>
  <si>
    <t>M14M7</t>
  </si>
  <si>
    <t>MEMOT DIRECCION DE INCORPORACION</t>
  </si>
  <si>
    <t>M14M8</t>
  </si>
  <si>
    <t>MEMOT DIRECCION DE PROTECCION</t>
  </si>
  <si>
    <t>M14M9</t>
  </si>
  <si>
    <t>MEMOT POLICÍA FISCAL Y ADUANERA</t>
  </si>
  <si>
    <t>M14MVF</t>
  </si>
  <si>
    <t>MEMOT BIESO VIGENCIA FUTURA</t>
  </si>
  <si>
    <t>M14VF</t>
  </si>
  <si>
    <t>16-01-01-M15</t>
  </si>
  <si>
    <t>POLICÍA METROPOLITANA DE MANIZALES</t>
  </si>
  <si>
    <t>M15D</t>
  </si>
  <si>
    <t>DEPARTAMENTO DE POLICÍA CALDAS</t>
  </si>
  <si>
    <t>M15D1</t>
  </si>
  <si>
    <t>DECAL BIENESTAR SOCIAL</t>
  </si>
  <si>
    <t>M15D10</t>
  </si>
  <si>
    <t>DECAL JUSTICIA Y PAZ DIPRO</t>
  </si>
  <si>
    <t>M15D11</t>
  </si>
  <si>
    <t>DECAL JUSTICIA Y PAZ DICAR</t>
  </si>
  <si>
    <t>M15D12</t>
  </si>
  <si>
    <t>DECAL DIRECCION DE CARABINEROS</t>
  </si>
  <si>
    <t>M15D13</t>
  </si>
  <si>
    <t>DECAL SECCIONAL TELEMATICA</t>
  </si>
  <si>
    <t>M15D14</t>
  </si>
  <si>
    <t>DECAL DIRECCION ANTINARCOTICOS</t>
  </si>
  <si>
    <t>M15D15</t>
  </si>
  <si>
    <t>DECAL ESMAD</t>
  </si>
  <si>
    <t>M15D16</t>
  </si>
  <si>
    <t>DECAL FUCUR</t>
  </si>
  <si>
    <t>M15D2</t>
  </si>
  <si>
    <t>DECAL BIESO EDUCACION</t>
  </si>
  <si>
    <t>M15D3</t>
  </si>
  <si>
    <t>DECAL BIESO RECREACION</t>
  </si>
  <si>
    <t>M15D4</t>
  </si>
  <si>
    <t>DECAL BIESO VIVIENDA FISCAL</t>
  </si>
  <si>
    <t>M15D5</t>
  </si>
  <si>
    <t>DECAL BIESO ASISTENCIA SOCIAL</t>
  </si>
  <si>
    <t>M15D6</t>
  </si>
  <si>
    <t>DECAL POLICÍA DE CARRETERAS</t>
  </si>
  <si>
    <t>M15D7</t>
  </si>
  <si>
    <t>DECAL DIRECCION DE INCORPORACION</t>
  </si>
  <si>
    <t>M15D8</t>
  </si>
  <si>
    <t>DECAL DIRECCION DE PROTECCION</t>
  </si>
  <si>
    <t>M15D9</t>
  </si>
  <si>
    <t>DECAL POLICÍA FISCAL Y ADUANERA</t>
  </si>
  <si>
    <t>M15DVF</t>
  </si>
  <si>
    <t>DECAL VIGENCIA FUTURA</t>
  </si>
  <si>
    <t>M15DVF1</t>
  </si>
  <si>
    <t>DECAL BIESO VIGENCIA FUTURA</t>
  </si>
  <si>
    <t>M15E</t>
  </si>
  <si>
    <t>ESCUELA DE CARABINEROS ALEJANDRO GUTIERREZ</t>
  </si>
  <si>
    <t>M15E1</t>
  </si>
  <si>
    <t>ESAGU BIENESTAR SOCIAL</t>
  </si>
  <si>
    <t>M15E2</t>
  </si>
  <si>
    <t>ESAGU BIESO EDUCACION</t>
  </si>
  <si>
    <t>M15E3</t>
  </si>
  <si>
    <t>ESAGU BIESO RECREACION</t>
  </si>
  <si>
    <t>M15E4</t>
  </si>
  <si>
    <t>ESAGU BIESO VIVIENDA FISCAL</t>
  </si>
  <si>
    <t>M15E5</t>
  </si>
  <si>
    <t>ESAGU BIESO ASISTENCIA SOCIAL</t>
  </si>
  <si>
    <t>M15E6</t>
  </si>
  <si>
    <t>ESAGU DIRECCION DE INCORPORACION</t>
  </si>
  <si>
    <t>M15E7</t>
  </si>
  <si>
    <t>ESAGU SECCIONAL TELEMATICA</t>
  </si>
  <si>
    <t>M15E8</t>
  </si>
  <si>
    <t>ESAGU DIRECCION DE CARABINEROS</t>
  </si>
  <si>
    <t>M15E9</t>
  </si>
  <si>
    <t>ESAGU DIRECCION ANTINARCOTICOS</t>
  </si>
  <si>
    <t>M15EVF</t>
  </si>
  <si>
    <t>ESAGU VIGENCIA FUTURA</t>
  </si>
  <si>
    <t>M15EVF1</t>
  </si>
  <si>
    <t>ESAGU BIESO VIGENCIA FUTURA</t>
  </si>
  <si>
    <t>M15M</t>
  </si>
  <si>
    <t>M15M1</t>
  </si>
  <si>
    <t>MEMAZ BIENESTAR SOCIAL</t>
  </si>
  <si>
    <t>M15M10</t>
  </si>
  <si>
    <t>MEMAZ JUSTICIA Y PAZ DIPRO</t>
  </si>
  <si>
    <t>M15M11</t>
  </si>
  <si>
    <t>MEMAZ JUSTICIA Y PAZ DICAR</t>
  </si>
  <si>
    <t>M15M12</t>
  </si>
  <si>
    <t>MEMAZ SECCIONAL TELEMATICA</t>
  </si>
  <si>
    <t>M15M13</t>
  </si>
  <si>
    <t>MEMAZ DIRECCION DE CARABINEROS</t>
  </si>
  <si>
    <t>M15M14</t>
  </si>
  <si>
    <t>MEMAZ DIRECCION ANTINARCOTICOS</t>
  </si>
  <si>
    <t>M15M15</t>
  </si>
  <si>
    <t>MEMAZ ESMAD</t>
  </si>
  <si>
    <t>M15M16</t>
  </si>
  <si>
    <t>MEMAZ FUCUR</t>
  </si>
  <si>
    <t>M15M2</t>
  </si>
  <si>
    <t>MEMAZ BIESO EDUCACION</t>
  </si>
  <si>
    <t>M15M3</t>
  </si>
  <si>
    <t>MEMAZ BIESO RECREACION</t>
  </si>
  <si>
    <t>M15M4</t>
  </si>
  <si>
    <t>MEMAZ BIESO VIVIENDA FISCAL</t>
  </si>
  <si>
    <t>M15M5</t>
  </si>
  <si>
    <t>MEMAZ BIESO ASISTENCIA SOCIAL</t>
  </si>
  <si>
    <t>M15M6</t>
  </si>
  <si>
    <t>MEMAZ POLICÍA DE CARRETERAS</t>
  </si>
  <si>
    <t>M15M7</t>
  </si>
  <si>
    <t>MEMAZ DIRECCION DE INCORPORACION</t>
  </si>
  <si>
    <t>M15M8</t>
  </si>
  <si>
    <t>MEMAZ DIRECCION DE PROTECCION</t>
  </si>
  <si>
    <t>M15M9</t>
  </si>
  <si>
    <t>MEMAZ POLICÍA FISCAL Y ADUANERA</t>
  </si>
  <si>
    <t>M15MVF</t>
  </si>
  <si>
    <t>MEMAZ BIESO VIGENCIA FUTURA</t>
  </si>
  <si>
    <t>M15VF</t>
  </si>
  <si>
    <t>16-01-01-M16</t>
  </si>
  <si>
    <t>POLICÍA METROPOLITANA DE TUNJA</t>
  </si>
  <si>
    <t>M16D</t>
  </si>
  <si>
    <t>DEPARTAMENTO DE POLICÍA BOYACA</t>
  </si>
  <si>
    <t>M16D3</t>
  </si>
  <si>
    <t>DEBOY BIESO RECREACION</t>
  </si>
  <si>
    <t>M16D4</t>
  </si>
  <si>
    <t>DEBOY BIESO VIVIENDA FISCAL</t>
  </si>
  <si>
    <t>M16D5</t>
  </si>
  <si>
    <t>DEBOY BIESO ASISTENCIA SOCIAL</t>
  </si>
  <si>
    <t>M16D6</t>
  </si>
  <si>
    <t>DEBOY POLICÍA DE CARRETERAS</t>
  </si>
  <si>
    <t>M16DP1</t>
  </si>
  <si>
    <t>DEBOY  - BIENESTAR SOCIAL</t>
  </si>
  <si>
    <t>M16DP10</t>
  </si>
  <si>
    <t>DEBOY  - JUSTICIA Y PAZ DIPRO</t>
  </si>
  <si>
    <t>M16DP11</t>
  </si>
  <si>
    <t>DEBOY  - JUSTICIA Y PAZ DICAR</t>
  </si>
  <si>
    <t>M16DP12</t>
  </si>
  <si>
    <t>DEBOY  - SECCIONAL TELEMÁTICA</t>
  </si>
  <si>
    <t>M16DP13</t>
  </si>
  <si>
    <t>DEBOY  - DIRECCIÓN DE CARABINEROS</t>
  </si>
  <si>
    <t>M16DP14</t>
  </si>
  <si>
    <t>DEBOY  - DIRECCIÓN ANTINARCÓTICOS</t>
  </si>
  <si>
    <t>M16DP15</t>
  </si>
  <si>
    <t>DEBOY  - ESMAD</t>
  </si>
  <si>
    <t>M16DP16</t>
  </si>
  <si>
    <t>DEBOY  - FUCUR</t>
  </si>
  <si>
    <t>M16DP2</t>
  </si>
  <si>
    <t>DEBOY  - BIESO EDUCACIÓN</t>
  </si>
  <si>
    <t>M16DP7</t>
  </si>
  <si>
    <t>DEBOY  - DIRECCIÓN DE INCORPORACIÓN</t>
  </si>
  <si>
    <t>M16DP8</t>
  </si>
  <si>
    <t>DEBOY  - DIRECCIÓN DE PROTECCIÓN</t>
  </si>
  <si>
    <t>M16DP9</t>
  </si>
  <si>
    <t>DEBOY  - POLICÍA FISCAL Y ADUANERA</t>
  </si>
  <si>
    <t>M16DVF</t>
  </si>
  <si>
    <t>DEBOY VIGENCIA FUTURA</t>
  </si>
  <si>
    <t>M16DVF1</t>
  </si>
  <si>
    <t>DEBOY BIESO VIGENCIA FUTURA</t>
  </si>
  <si>
    <t>M16E</t>
  </si>
  <si>
    <t>ESCUELA DE POLICÍA RAFAEL REYES</t>
  </si>
  <si>
    <t>M16E3</t>
  </si>
  <si>
    <t>ESREY BIESO RECREACION</t>
  </si>
  <si>
    <t>M16E4</t>
  </si>
  <si>
    <t>ESREY BIESO VIVIENDA FISCAL</t>
  </si>
  <si>
    <t>M16ES1</t>
  </si>
  <si>
    <t>ESREY - BIENESTAR SOCIAL</t>
  </si>
  <si>
    <t>M16ES2</t>
  </si>
  <si>
    <t>ESREY - BIESO EDUCACIÓN</t>
  </si>
  <si>
    <t>M16ES5</t>
  </si>
  <si>
    <t>ESREY - BIESO ASISTENCIA SOCIAL</t>
  </si>
  <si>
    <t>M16ES6</t>
  </si>
  <si>
    <t>ESREY - DIRECCIÓN DE INCORPORACIÓN</t>
  </si>
  <si>
    <t>M16ES7</t>
  </si>
  <si>
    <t>ESREY - SECCIONAL TELEMÁTICA</t>
  </si>
  <si>
    <t>M16ES8</t>
  </si>
  <si>
    <t>ESREY - DIRECCIÓN DE CARABINEROS</t>
  </si>
  <si>
    <t>M16ES9</t>
  </si>
  <si>
    <t>ESREY - DIRECCIÓN ANTINARCÓTICOS</t>
  </si>
  <si>
    <t>M16EVF</t>
  </si>
  <si>
    <t>ESREY VIGENCIA FUTURA</t>
  </si>
  <si>
    <t>M16EVF1</t>
  </si>
  <si>
    <t>ESREY BIESO VIGENCIA FUTURA</t>
  </si>
  <si>
    <t>M16M</t>
  </si>
  <si>
    <t>M16M2</t>
  </si>
  <si>
    <t>METUN BIESO EDUCACION</t>
  </si>
  <si>
    <t>M16M3</t>
  </si>
  <si>
    <t>METUN BIESO VIVIENDA FISCAL</t>
  </si>
  <si>
    <t>M16M4</t>
  </si>
  <si>
    <t>METUN BIESO RECREACION</t>
  </si>
  <si>
    <t>M16M5</t>
  </si>
  <si>
    <t>METUN BIESO ASISTENCIA SOCIAL</t>
  </si>
  <si>
    <t>M16MT1</t>
  </si>
  <si>
    <t xml:space="preserve">METUN BIENESTAR SOCIAL </t>
  </si>
  <si>
    <t>M16MT10</t>
  </si>
  <si>
    <t>METUN - JUSTICIA Y PAZ DICAR</t>
  </si>
  <si>
    <t>M16MT11</t>
  </si>
  <si>
    <t>METUN - JUSTICIA Y PAZ DIPRO</t>
  </si>
  <si>
    <t>M16MT12</t>
  </si>
  <si>
    <t>METUN - SECCIONAL TELEMÁTICA</t>
  </si>
  <si>
    <t>M16MT13</t>
  </si>
  <si>
    <t>METUN - DIRECCIÓN DE CARABINEROS</t>
  </si>
  <si>
    <t>M16MT14</t>
  </si>
  <si>
    <t>METUN - DIRECCIÓN ANTINARCÓTICOS</t>
  </si>
  <si>
    <t>M16MT15</t>
  </si>
  <si>
    <t>METUN - ESMAD</t>
  </si>
  <si>
    <t>M16MT16</t>
  </si>
  <si>
    <t>METUN - FUCUR</t>
  </si>
  <si>
    <t>M16MT6</t>
  </si>
  <si>
    <t>METUN POLICÍA DE CARRETERAS</t>
  </si>
  <si>
    <t>M16MT7</t>
  </si>
  <si>
    <t>METUN - DIRECCIÓN DE INCORPORACIÓN</t>
  </si>
  <si>
    <t>M16MT8</t>
  </si>
  <si>
    <t>METUN - DIRECCIÓN DE PROTECCIÓN</t>
  </si>
  <si>
    <t>M16MT9</t>
  </si>
  <si>
    <t>METUN - POLICÍA FISCAL Y ADUANERA</t>
  </si>
  <si>
    <t>M16MVF</t>
  </si>
  <si>
    <t>METUN BIESO VIGENCIA FUTURA</t>
  </si>
  <si>
    <t>M16VF</t>
  </si>
  <si>
    <t>16-01-01-M17</t>
  </si>
  <si>
    <t>POLICÍA METROPOLITANA DE SAN JUAN DE PASTO</t>
  </si>
  <si>
    <t>M17D</t>
  </si>
  <si>
    <t>DEPARTAMENTO DE POLICÍA NARIÑO</t>
  </si>
  <si>
    <t>M17D1</t>
  </si>
  <si>
    <t>DENAR BIENESTAR SOCIAL</t>
  </si>
  <si>
    <t>M17D10</t>
  </si>
  <si>
    <t>DENAR JUSTICIA Y PAZ DIPRO</t>
  </si>
  <si>
    <t>M17D11</t>
  </si>
  <si>
    <t>DENAR JUSTICIA Y PAZ DICAR</t>
  </si>
  <si>
    <t>M17D12</t>
  </si>
  <si>
    <t>DENAR SECCIONAL TELEMATICA</t>
  </si>
  <si>
    <t>M17D13</t>
  </si>
  <si>
    <t>DENAR DIRECCION DE CARABINEROS</t>
  </si>
  <si>
    <t>M17D14</t>
  </si>
  <si>
    <t>DENAR DIRECCION DE ANTINARCOTICOS</t>
  </si>
  <si>
    <t>M17D14VF</t>
  </si>
  <si>
    <t>DENAR - DIRECCION DE ANTINARCOTICOS  VF</t>
  </si>
  <si>
    <t>M17D15</t>
  </si>
  <si>
    <t>DENAR ESMAD</t>
  </si>
  <si>
    <t>M17D16</t>
  </si>
  <si>
    <t>DENAR FUCUR</t>
  </si>
  <si>
    <t>M17D17</t>
  </si>
  <si>
    <t>DENAR DIEPO TUMACO</t>
  </si>
  <si>
    <t>M17D17VF</t>
  </si>
  <si>
    <t>DENAR DIEPO TUMACO VF</t>
  </si>
  <si>
    <t>M17D18</t>
  </si>
  <si>
    <t>DENAR DIEPO TUQUERRES</t>
  </si>
  <si>
    <t>M17D18VF</t>
  </si>
  <si>
    <t>DENAR DIEPO TUQUERRES VF</t>
  </si>
  <si>
    <t>M17D2</t>
  </si>
  <si>
    <t>DENAR BIESO EDUCACION</t>
  </si>
  <si>
    <t>M17D3</t>
  </si>
  <si>
    <t>DENAR BIESO RECREACION</t>
  </si>
  <si>
    <t>M17D4</t>
  </si>
  <si>
    <t>DENAR BIESO VIVIENDA FISCAL</t>
  </si>
  <si>
    <t>M17D5</t>
  </si>
  <si>
    <t>DENAR BIESO ASISTENCIA SOCIAL</t>
  </si>
  <si>
    <t>M17D6</t>
  </si>
  <si>
    <t>DENAR POLICÍA DE CARRETERAS</t>
  </si>
  <si>
    <t>M17D6VF</t>
  </si>
  <si>
    <t>DENAR POLICÍA DE CARRETERAS VF</t>
  </si>
  <si>
    <t>M17D7</t>
  </si>
  <si>
    <t>DENAR DIRECCION DE INCORPORACION</t>
  </si>
  <si>
    <t>M17D8</t>
  </si>
  <si>
    <t>DENAR DIRECCION DE PROTECCION</t>
  </si>
  <si>
    <t>M17D9</t>
  </si>
  <si>
    <t>DENAR POLICÍA FISCAL Y ADUANERA</t>
  </si>
  <si>
    <t>M17D9VF</t>
  </si>
  <si>
    <t>DENAR POLICÍA FISCAL Y ADUANERA VF</t>
  </si>
  <si>
    <t>M17DVF</t>
  </si>
  <si>
    <t>DENAR VIGENCIA FUTURA</t>
  </si>
  <si>
    <t>M17DVF1</t>
  </si>
  <si>
    <t>DENAR BIESO VIGENCIA FUTURA</t>
  </si>
  <si>
    <t>M17M</t>
  </si>
  <si>
    <t>POLICÍA METROPOLITANA DE PASTO</t>
  </si>
  <si>
    <t>M17M1</t>
  </si>
  <si>
    <t>MEPAS BIENESTAR SOCIAL</t>
  </si>
  <si>
    <t>M17M10</t>
  </si>
  <si>
    <t>MEPAS JUSTICIA Y PAZ DIPRO</t>
  </si>
  <si>
    <t>M17M11</t>
  </si>
  <si>
    <t>MEPAS JUSTICIA Y PAZ DICAR</t>
  </si>
  <si>
    <t>M17M12</t>
  </si>
  <si>
    <t>MEPAS SECCIONAL TELEMATICA</t>
  </si>
  <si>
    <t>M17M13</t>
  </si>
  <si>
    <t>MEPAS DIRECCION DE CARABINEROS</t>
  </si>
  <si>
    <t>M17M14</t>
  </si>
  <si>
    <t>MEPAS DIRECCION ANTINARCOTICOS</t>
  </si>
  <si>
    <t>M17M15</t>
  </si>
  <si>
    <t>MEPAS ESMAD</t>
  </si>
  <si>
    <t>M17M16</t>
  </si>
  <si>
    <t>MEPAS FUCUR</t>
  </si>
  <si>
    <t>M17M2</t>
  </si>
  <si>
    <t>MEPAS BIESO EDUCACION</t>
  </si>
  <si>
    <t>M17M2VF</t>
  </si>
  <si>
    <t>MEPAS BIESO EDUCACION  VF</t>
  </si>
  <si>
    <t>M17M3</t>
  </si>
  <si>
    <t>MEPAS BIESO RECREACION</t>
  </si>
  <si>
    <t>M17M4</t>
  </si>
  <si>
    <t>MEPAS BIESO VIVIENDA FISCAL</t>
  </si>
  <si>
    <t>M17M5</t>
  </si>
  <si>
    <t>MEPAS BIESO ASISTENCIA SOCIAL</t>
  </si>
  <si>
    <t>M17M6</t>
  </si>
  <si>
    <t>MEPAS POLICÍA DE CARRETERAS</t>
  </si>
  <si>
    <t>M17M7</t>
  </si>
  <si>
    <t>MEPAS DIRECCION DE INCORPORACION</t>
  </si>
  <si>
    <t>M17M8</t>
  </si>
  <si>
    <t>MEPAS DIRECCION DE PROTECCION</t>
  </si>
  <si>
    <t>M17M9</t>
  </si>
  <si>
    <t>MEPAS POLICÍA FISCAL Y ADUANERA</t>
  </si>
  <si>
    <t>M17MVF</t>
  </si>
  <si>
    <t>MEPAS BIESO VIGENCIA FUTURA</t>
  </si>
  <si>
    <t>M17VF</t>
  </si>
  <si>
    <t>MEPAS VIGENCIA FUTURA</t>
  </si>
  <si>
    <t>M2</t>
  </si>
  <si>
    <t>METROPOLITANA DE CALI</t>
  </si>
  <si>
    <t>M2B</t>
  </si>
  <si>
    <t>M2B1</t>
  </si>
  <si>
    <t>M2B2</t>
  </si>
  <si>
    <t>M2B3</t>
  </si>
  <si>
    <t>M2B4</t>
  </si>
  <si>
    <t>M2C</t>
  </si>
  <si>
    <t>M2D</t>
  </si>
  <si>
    <t>M2DP</t>
  </si>
  <si>
    <t>DEPARTAMENTO DE POLICÍA VALLE</t>
  </si>
  <si>
    <t>M2DP1</t>
  </si>
  <si>
    <t>DEVAL BIENESTAR SOCIAL</t>
  </si>
  <si>
    <t>M2DP10</t>
  </si>
  <si>
    <t>DEVAL - JUSTICIA Y PAZ</t>
  </si>
  <si>
    <t>M2DP11</t>
  </si>
  <si>
    <t>DEVAL - JUSTICIA Y PAZ DICAR</t>
  </si>
  <si>
    <t>M2DP12</t>
  </si>
  <si>
    <t>DEVAL - SECCIONAL TELEMATICA</t>
  </si>
  <si>
    <t>M2DP13</t>
  </si>
  <si>
    <t>DEVAL - DIRECCION DE CARABINEROS</t>
  </si>
  <si>
    <t>M2DP14</t>
  </si>
  <si>
    <t>DEVAL - DIRECCION DE ANTINARCOTICOS</t>
  </si>
  <si>
    <t>M2DP15</t>
  </si>
  <si>
    <t>DEVAL - ESMAD</t>
  </si>
  <si>
    <t>M2DP16</t>
  </si>
  <si>
    <t>DEVAL - UNIPOL</t>
  </si>
  <si>
    <t>M2DP17</t>
  </si>
  <si>
    <t>DEVAL - DIEPO BUENAVENTURA</t>
  </si>
  <si>
    <t>M2DP18</t>
  </si>
  <si>
    <t>DEVAL - JUSTICIA Y PAZ DIEBU</t>
  </si>
  <si>
    <t>M2DP19</t>
  </si>
  <si>
    <t>DEVAL - JUSTICIA Y PAZ DICAR DIEBU</t>
  </si>
  <si>
    <t>M2DP2</t>
  </si>
  <si>
    <t>DEVAL BIESO EDUCACION</t>
  </si>
  <si>
    <t>M2DP3</t>
  </si>
  <si>
    <t>DEVAL - BIESO RECREACION</t>
  </si>
  <si>
    <t>M2DP4</t>
  </si>
  <si>
    <t>DEVAL - BIESO VIVIENDA FISCAL</t>
  </si>
  <si>
    <t>M2DP5</t>
  </si>
  <si>
    <t>DEVAL - BIESO ASISTENCIA SOCIAL</t>
  </si>
  <si>
    <t>M2DP6</t>
  </si>
  <si>
    <t>DEVAL - POLICÍA DE CARRETERAS</t>
  </si>
  <si>
    <t>M2DP7</t>
  </si>
  <si>
    <t>DEVAL - DIRECCION DE INCORPORACION</t>
  </si>
  <si>
    <t>M2DP8</t>
  </si>
  <si>
    <t>DEVAL - DIRECCION DE PROTECCION</t>
  </si>
  <si>
    <t>M2DP9</t>
  </si>
  <si>
    <t>DEVAL - POLICÍA FISCAL Y ADUANERA</t>
  </si>
  <si>
    <t>M2DPDVF</t>
  </si>
  <si>
    <t>DEVAL - DIEPO BUENAVENTURA VIGENCIAS FUTURAS</t>
  </si>
  <si>
    <t>M2DPVF</t>
  </si>
  <si>
    <t>DEVAL - VIGENCIAS FUTURAS</t>
  </si>
  <si>
    <t>M2E</t>
  </si>
  <si>
    <t>M2I</t>
  </si>
  <si>
    <t>M2JP</t>
  </si>
  <si>
    <t>M2JP1</t>
  </si>
  <si>
    <t>M2L</t>
  </si>
  <si>
    <t>M2M</t>
  </si>
  <si>
    <t>M2N</t>
  </si>
  <si>
    <t>M2O</t>
  </si>
  <si>
    <t>M2P</t>
  </si>
  <si>
    <t>REGIONAL4</t>
  </si>
  <si>
    <t>M2Q</t>
  </si>
  <si>
    <t>M2R</t>
  </si>
  <si>
    <t>M2VF</t>
  </si>
  <si>
    <t>M2VF1</t>
  </si>
  <si>
    <t>METROPOLITANA DE CALI - VIGENCIA FUTURA</t>
  </si>
  <si>
    <t>M3</t>
  </si>
  <si>
    <t>METROPOLITANA DEL VALLE DE ABURRA</t>
  </si>
  <si>
    <t>M3B</t>
  </si>
  <si>
    <t>M3B1</t>
  </si>
  <si>
    <t>M3B2</t>
  </si>
  <si>
    <t>M3B3</t>
  </si>
  <si>
    <t>M3B4</t>
  </si>
  <si>
    <t>M3C</t>
  </si>
  <si>
    <t>M3D</t>
  </si>
  <si>
    <t>M3DP</t>
  </si>
  <si>
    <t>DEPARTAMENTO DE POLICÍA ANTIOQUIA</t>
  </si>
  <si>
    <t>M3DP1</t>
  </si>
  <si>
    <t>DEANT - BIENESTAR SOCIAL</t>
  </si>
  <si>
    <t>M3DP10</t>
  </si>
  <si>
    <t>DEANT - JUSITICIA Y PAZ DIPRO</t>
  </si>
  <si>
    <t>M3DP11</t>
  </si>
  <si>
    <t>DEANT - JUSTICIA Y PAZ DICAR</t>
  </si>
  <si>
    <t>M3DP12</t>
  </si>
  <si>
    <t>DEANT - SECCIONAL TELEMATICA</t>
  </si>
  <si>
    <t>M3DP13</t>
  </si>
  <si>
    <t>DEANT - DIRECCION DE CARABINEROS</t>
  </si>
  <si>
    <t>M3DP14</t>
  </si>
  <si>
    <t>DEANT - DIRECCION DE ANTINARCOTICOS</t>
  </si>
  <si>
    <t>M3DP15</t>
  </si>
  <si>
    <t>DEANT - ESMAD</t>
  </si>
  <si>
    <t>M3DP16</t>
  </si>
  <si>
    <t>DEANT - UNIPOL</t>
  </si>
  <si>
    <t>M3DP17</t>
  </si>
  <si>
    <t>DEANT - DIEPO CAUCASIA</t>
  </si>
  <si>
    <t>M3DP2</t>
  </si>
  <si>
    <t>DEANT - BIESO EDUCACION</t>
  </si>
  <si>
    <t>M3DP3</t>
  </si>
  <si>
    <t>DEANT - BIESO RECREACION</t>
  </si>
  <si>
    <t>M3DP4</t>
  </si>
  <si>
    <t>DEANT - BIESO VIVIENDA FISCAL</t>
  </si>
  <si>
    <t>M3DP5</t>
  </si>
  <si>
    <t>DEANT - BIESO ASISTENCIA SOCIAL</t>
  </si>
  <si>
    <t>M3DP6</t>
  </si>
  <si>
    <t>DEANT - POLICÍA DE CARRETERAS</t>
  </si>
  <si>
    <t>M3DP7</t>
  </si>
  <si>
    <t>DEANT - DIRECCION DE INCORPORACION</t>
  </si>
  <si>
    <t>M3DP8</t>
  </si>
  <si>
    <t>DEANT - DIRECCION DE PROTECCION</t>
  </si>
  <si>
    <t>M3DP9</t>
  </si>
  <si>
    <t>DEANT - POLICÍA FISCAL Y ADUANERA</t>
  </si>
  <si>
    <t>M3DPC18</t>
  </si>
  <si>
    <t>DEANT - CAUCASIA JUSTICIA Y PAZ DIPRO</t>
  </si>
  <si>
    <t>M3DPC19</t>
  </si>
  <si>
    <t>DEANT - CAUCASIA JUSTICIA Y PAZ DICAR</t>
  </si>
  <si>
    <t>M3DPCVF</t>
  </si>
  <si>
    <t>DEANT - DIEPO CAUCASIA VIGENCIAS FUTURAS</t>
  </si>
  <si>
    <t>M3DPVF</t>
  </si>
  <si>
    <t>DEANT - VIGENCIAS FUTURAS</t>
  </si>
  <si>
    <t>M3E</t>
  </si>
  <si>
    <t>M3F</t>
  </si>
  <si>
    <t>ESCER</t>
  </si>
  <si>
    <t>M3G</t>
  </si>
  <si>
    <t>ESCOL</t>
  </si>
  <si>
    <t>M3I</t>
  </si>
  <si>
    <t>M3JP</t>
  </si>
  <si>
    <t>M3JP1</t>
  </si>
  <si>
    <t>M3K</t>
  </si>
  <si>
    <t>ESMAC</t>
  </si>
  <si>
    <t>M3L</t>
  </si>
  <si>
    <t>M3M</t>
  </si>
  <si>
    <t>M3N</t>
  </si>
  <si>
    <t>M3O</t>
  </si>
  <si>
    <t>M3P</t>
  </si>
  <si>
    <t>REGIONAL6</t>
  </si>
  <si>
    <t>M3PVF</t>
  </si>
  <si>
    <t>REGIONAL 6 - VIGENCIA FUTURA</t>
  </si>
  <si>
    <t>M3Q</t>
  </si>
  <si>
    <t>M3R</t>
  </si>
  <si>
    <t>M3VF</t>
  </si>
  <si>
    <t>M4</t>
  </si>
  <si>
    <t>METROPOLITANA DE CARTAGENA</t>
  </si>
  <si>
    <t>M4A</t>
  </si>
  <si>
    <t>DIRAN</t>
  </si>
  <si>
    <t>M4B</t>
  </si>
  <si>
    <t>M4B1</t>
  </si>
  <si>
    <t>M4B2</t>
  </si>
  <si>
    <t>M4B3</t>
  </si>
  <si>
    <t>M4B4</t>
  </si>
  <si>
    <t>M4C</t>
  </si>
  <si>
    <t>M4D</t>
  </si>
  <si>
    <t>M4D1</t>
  </si>
  <si>
    <t>DEPARTAMENTO DE POLICÍA BOLÍVAR</t>
  </si>
  <si>
    <t>M4D10</t>
  </si>
  <si>
    <t>DEBOL- POLICÍA FISCAL Y ADUANERA</t>
  </si>
  <si>
    <t>M4D11</t>
  </si>
  <si>
    <t>DEBOL - JUSTICIA Y PAZ DIPRO</t>
  </si>
  <si>
    <t>M4D12</t>
  </si>
  <si>
    <t>DEBOL - JUSTICIA Y PAZ DICAR</t>
  </si>
  <si>
    <t>M4D13</t>
  </si>
  <si>
    <t>DEBOL- SECCIONAL TELEMÁTICA</t>
  </si>
  <si>
    <t>M4D14</t>
  </si>
  <si>
    <t>DEBOL- DIRECCIÓN DE CARABINEROS</t>
  </si>
  <si>
    <t>M4D15</t>
  </si>
  <si>
    <t>DEBOL - DIRECCIÓN ANTINARCÓTICOS</t>
  </si>
  <si>
    <t>M4D16</t>
  </si>
  <si>
    <t>DEBOL - ESMAD</t>
  </si>
  <si>
    <t>M4D17</t>
  </si>
  <si>
    <t>DEBOL - FUCUR</t>
  </si>
  <si>
    <t>M4D2</t>
  </si>
  <si>
    <t>DEBOL - BIENESTAR SOCIAL</t>
  </si>
  <si>
    <t>M4D3</t>
  </si>
  <si>
    <t>DEBOL - BIESO EDUCACIÓN</t>
  </si>
  <si>
    <t>M4D4</t>
  </si>
  <si>
    <t>DEBOL - BIESO RECREACIÓN</t>
  </si>
  <si>
    <t>M4D5</t>
  </si>
  <si>
    <t>DEBOL - BIESO VIVIENDA FISCAL</t>
  </si>
  <si>
    <t>M4D6</t>
  </si>
  <si>
    <t>DEBOL- BIESO ASISTENCIA SOCIAL</t>
  </si>
  <si>
    <t>M4D7</t>
  </si>
  <si>
    <t>DEBOL- POLICÍA DE CARRETERAS</t>
  </si>
  <si>
    <t>M4D8</t>
  </si>
  <si>
    <t>DEBOL- DIRECCIÓN DE INCORPORACIÓN</t>
  </si>
  <si>
    <t>M4D9</t>
  </si>
  <si>
    <t>DEBOL - DIRECCIÓN DE PROTECCIÓN</t>
  </si>
  <si>
    <t>M4E</t>
  </si>
  <si>
    <t>M4F</t>
  </si>
  <si>
    <t>M4FVF</t>
  </si>
  <si>
    <t>REGIONAL 8 - VIGENCIA FUTURA</t>
  </si>
  <si>
    <t>M4JP</t>
  </si>
  <si>
    <t>M4JP1</t>
  </si>
  <si>
    <t>M4L</t>
  </si>
  <si>
    <t>M4M</t>
  </si>
  <si>
    <t>M4R</t>
  </si>
  <si>
    <t>REGIÓN DE POLICÍA 8</t>
  </si>
  <si>
    <t>M4R1</t>
  </si>
  <si>
    <t>REGIÓN DE POLICÍA 8 - BIENESTAR SOCIAL</t>
  </si>
  <si>
    <t>M4R2</t>
  </si>
  <si>
    <t>REGIÓN DE POLICÍA 8 - BIESO RECREACIÓN</t>
  </si>
  <si>
    <t>M4VF</t>
  </si>
  <si>
    <t>M4VF1</t>
  </si>
  <si>
    <t xml:space="preserve">REGIÓN DE POLICÍA 8 VIGENCIA FUTURA </t>
  </si>
  <si>
    <t>M4VF2</t>
  </si>
  <si>
    <t xml:space="preserve">DEBOL - VIGENCIA FUTURA </t>
  </si>
  <si>
    <t>M5</t>
  </si>
  <si>
    <t>METROPOLITANA DE BARRANQUILLA</t>
  </si>
  <si>
    <t>M5A</t>
  </si>
  <si>
    <t>M5B</t>
  </si>
  <si>
    <t>M5B1</t>
  </si>
  <si>
    <t>M5B2</t>
  </si>
  <si>
    <t>M5B3</t>
  </si>
  <si>
    <t>M5B4</t>
  </si>
  <si>
    <t>M5C</t>
  </si>
  <si>
    <t>M5CIW</t>
  </si>
  <si>
    <t>CENTRO DE INSTRUCCION WAYUU</t>
  </si>
  <si>
    <t>M5CIW1</t>
  </si>
  <si>
    <t xml:space="preserve">CENTRO DE INSTRUCCION WAYUU - BIENESTAR SOCIAL </t>
  </si>
  <si>
    <t>M5CIW2</t>
  </si>
  <si>
    <t xml:space="preserve">CENTRO DE INSTRUCCION WAYUU - BIESO EDUCACION </t>
  </si>
  <si>
    <t>M5CIW3</t>
  </si>
  <si>
    <t>CENTRO DE INSTRUCCION WAYUU - BIESO RECREACION</t>
  </si>
  <si>
    <t>M5CIW4</t>
  </si>
  <si>
    <t>CENTRO DE INSTRUCCION WAYUU - BIESO VIVIENDA FISCAL</t>
  </si>
  <si>
    <t>M5CIW5</t>
  </si>
  <si>
    <t>CENTRO DE INSTRUCCIÓN WAYUU - BIESO ASISTENCIA SOCIAL</t>
  </si>
  <si>
    <t>M5CIW6</t>
  </si>
  <si>
    <t>CENTRO DE INSTRUCCIÓN WAYUU - DIRECCIÓN DE INCORPORACIÓN</t>
  </si>
  <si>
    <t>M5CIW7</t>
  </si>
  <si>
    <t>CENTRO DE INSTRUCCIÓN WAYUU - SECCIONAL TELEMÁTICA</t>
  </si>
  <si>
    <t>M5CIW8</t>
  </si>
  <si>
    <t>CENTRO DE INSTRUCCIÓN WAYUU - DIRECCIÓN DE CARABINEROS</t>
  </si>
  <si>
    <t>M5CIW9</t>
  </si>
  <si>
    <t>CENTRO DE INSTRUCCIÓN WAYUU - DIRECCIÓN ANTINARCÓTICOS</t>
  </si>
  <si>
    <t>M5D</t>
  </si>
  <si>
    <t>M5D1</t>
  </si>
  <si>
    <t xml:space="preserve">DEPARTAMENTO DE POLICÍA ATLANTICO </t>
  </si>
  <si>
    <t>M5D10</t>
  </si>
  <si>
    <t>DEATA - POLICÍA FISCAL Y ADUANERA</t>
  </si>
  <si>
    <t>M5D11</t>
  </si>
  <si>
    <t>DEATA - JUSTICIA Y PAZ DIPRO</t>
  </si>
  <si>
    <t>M5D12</t>
  </si>
  <si>
    <t>DEATA - JUSTICIA Y PAZ DICAR</t>
  </si>
  <si>
    <t>M5D13</t>
  </si>
  <si>
    <t>DEATA - SECCIONAL TELEMATICA</t>
  </si>
  <si>
    <t>M5D14</t>
  </si>
  <si>
    <t>DEATA - DIRECCION DE CARABINEROS</t>
  </si>
  <si>
    <t>M5D15</t>
  </si>
  <si>
    <t>DEATA - DIRECCION DE ANTINARCOTICOS</t>
  </si>
  <si>
    <t>M5D16</t>
  </si>
  <si>
    <t>DEATA - ESMAD</t>
  </si>
  <si>
    <t>M5D17</t>
  </si>
  <si>
    <t>DEATA - FUCUR</t>
  </si>
  <si>
    <t>M5D2</t>
  </si>
  <si>
    <t xml:space="preserve">DEATA - BIENESTAR SOCIAL </t>
  </si>
  <si>
    <t>M5D3</t>
  </si>
  <si>
    <t xml:space="preserve">DEATA - BIESO EDUCACION </t>
  </si>
  <si>
    <t>M5D4</t>
  </si>
  <si>
    <t xml:space="preserve">DEATA - BIESO RECREACION </t>
  </si>
  <si>
    <t>M5D5</t>
  </si>
  <si>
    <t xml:space="preserve">DEATA - BIESO VIVIENDA FISCAL </t>
  </si>
  <si>
    <t>M5D6</t>
  </si>
  <si>
    <t xml:space="preserve">DEATA - BIESO ASISTENCIA SOCIAL </t>
  </si>
  <si>
    <t>M5D7</t>
  </si>
  <si>
    <t>DEATA - POLICÍA DE CARRETERAS</t>
  </si>
  <si>
    <t>M5D8</t>
  </si>
  <si>
    <t xml:space="preserve">DEATA - DIRECCION DE INCORPORACION </t>
  </si>
  <si>
    <t>M5D9</t>
  </si>
  <si>
    <t xml:space="preserve">DEATA - DIRECCION DE PROTECCION </t>
  </si>
  <si>
    <t>M5E</t>
  </si>
  <si>
    <t>M5E1</t>
  </si>
  <si>
    <t>ESCUELA DE POLICÍA ANTONIO NARIÑO</t>
  </si>
  <si>
    <t>M5E10</t>
  </si>
  <si>
    <t>ESANA - DIRECCION DE ANTINARCOTICOS</t>
  </si>
  <si>
    <t>M5E2</t>
  </si>
  <si>
    <t xml:space="preserve">ESANA - BIENESTAR SOCIAL </t>
  </si>
  <si>
    <t>M5E3</t>
  </si>
  <si>
    <t xml:space="preserve">ESANA - BIESO EDUCACION </t>
  </si>
  <si>
    <t>M5E4</t>
  </si>
  <si>
    <t xml:space="preserve">ESANA - BIESO RECREACION </t>
  </si>
  <si>
    <t>M5E5</t>
  </si>
  <si>
    <t xml:space="preserve">ESANA - BIESO VIVIENDA FISCAL </t>
  </si>
  <si>
    <t>M5E6</t>
  </si>
  <si>
    <t xml:space="preserve">ESANA - BIESO ASISTENCIA SOCIAL </t>
  </si>
  <si>
    <t>M5E7</t>
  </si>
  <si>
    <t xml:space="preserve">ESANA - DIRECCION DE INCORPORACION </t>
  </si>
  <si>
    <t>M5E8</t>
  </si>
  <si>
    <t>ESANA - SECCIONAL TELEMATICA</t>
  </si>
  <si>
    <t>M5E9</t>
  </si>
  <si>
    <t>ESANA - DIRECCION DE CARABINEROS</t>
  </si>
  <si>
    <t>M5F</t>
  </si>
  <si>
    <t>FUCUR</t>
  </si>
  <si>
    <t>M5JP</t>
  </si>
  <si>
    <t>M5JP1</t>
  </si>
  <si>
    <t>M5L</t>
  </si>
  <si>
    <t>M5M</t>
  </si>
  <si>
    <t>M5O</t>
  </si>
  <si>
    <t>M5VF</t>
  </si>
  <si>
    <t>M5VF1</t>
  </si>
  <si>
    <t>METROPOLITANA DE BARRANQUILLA - VIGENCIA FUTURA</t>
  </si>
  <si>
    <t>M5VF2</t>
  </si>
  <si>
    <t>DEATA  - VIGENCIA FUTURA</t>
  </si>
  <si>
    <t>M5VF3</t>
  </si>
  <si>
    <t>ESANA - VIGENCIA FUTURA</t>
  </si>
  <si>
    <t>M5VF4</t>
  </si>
  <si>
    <t>CENTRO DE INSTRUCCIÓN WAYUU - VIGENCIA FUTURA</t>
  </si>
  <si>
    <t>M6</t>
  </si>
  <si>
    <t>METROPOLITANA DE BUCARAMANGA</t>
  </si>
  <si>
    <t>M6A</t>
  </si>
  <si>
    <t>M6B</t>
  </si>
  <si>
    <t>M6B1</t>
  </si>
  <si>
    <t>M6B2</t>
  </si>
  <si>
    <t>BIESO RECRECION</t>
  </si>
  <si>
    <t>M6B3</t>
  </si>
  <si>
    <t>M6B4</t>
  </si>
  <si>
    <t>M6C</t>
  </si>
  <si>
    <t>M6D</t>
  </si>
  <si>
    <t>DEPARTAMENTO DE POLICÍA SANTANDER</t>
  </si>
  <si>
    <t>M6D1</t>
  </si>
  <si>
    <t>DESAN - BIENESTAR SOCIAL</t>
  </si>
  <si>
    <t>M6D10</t>
  </si>
  <si>
    <t>DESAN  JUSTICIA Y PAZ DIPRO</t>
  </si>
  <si>
    <t>M6D11</t>
  </si>
  <si>
    <t>DESAN  JUSTICIA Y PAZ DICAR</t>
  </si>
  <si>
    <t>M6D12</t>
  </si>
  <si>
    <t>DESAN  SECCIONAL TELEMÁTICA</t>
  </si>
  <si>
    <t>M6D13</t>
  </si>
  <si>
    <t>DESAN -  DIRECCIÓN DE CARABINEROS</t>
  </si>
  <si>
    <t>M6D14</t>
  </si>
  <si>
    <t>DESAN -   DIRECCIÓN ANTINARCÓTICOS</t>
  </si>
  <si>
    <t>M6D15</t>
  </si>
  <si>
    <t>DESAN -   ESMAD</t>
  </si>
  <si>
    <t>M6D16</t>
  </si>
  <si>
    <t>DESAN -   FUCUR</t>
  </si>
  <si>
    <t>M6D2</t>
  </si>
  <si>
    <t>DESAN -  BIESO EDUCACIÓN</t>
  </si>
  <si>
    <t>M6D3</t>
  </si>
  <si>
    <t>DESAN -  BIESO RECREACIÓN</t>
  </si>
  <si>
    <t>M6D4</t>
  </si>
  <si>
    <t>DESAN -  BIESO VIVIENDA FISCAL</t>
  </si>
  <si>
    <t>M6D5</t>
  </si>
  <si>
    <t>DESAN -  BIESO ASISTENCIA SOCIAL</t>
  </si>
  <si>
    <t>M6D6</t>
  </si>
  <si>
    <t>DESAN -  POLICÍA DE CARRETERAS</t>
  </si>
  <si>
    <t>M6D7</t>
  </si>
  <si>
    <t>DESAN -  DIRECCIÓN DE INCORPORACIÓN</t>
  </si>
  <si>
    <t>M6D8</t>
  </si>
  <si>
    <t>DESAN-  DIRECCIÓN DE PROTECCIÓN</t>
  </si>
  <si>
    <t>M6D9</t>
  </si>
  <si>
    <t>DESAN -  POLICÍA FISCAL Y ADUANERA</t>
  </si>
  <si>
    <t>M6DP</t>
  </si>
  <si>
    <t>DEPARTAMENTO DE POLICÍA MAGDALENA MEDIO</t>
  </si>
  <si>
    <t>M6DP1</t>
  </si>
  <si>
    <t>DEMAM - BIENESTAR SOCIAL</t>
  </si>
  <si>
    <t>M6DP10</t>
  </si>
  <si>
    <t>DEMAM - JUSTICIA Y PAZ DIPRO</t>
  </si>
  <si>
    <t>M6DP11</t>
  </si>
  <si>
    <t>DEMAM - JUSTICIA Y PAZ DICAR</t>
  </si>
  <si>
    <t>M6DP12</t>
  </si>
  <si>
    <t>DEMAM - SECCIONAL TELEMATICA</t>
  </si>
  <si>
    <t>M6DP13</t>
  </si>
  <si>
    <t>DEMAM - DIRECCION DE CARABINEROS</t>
  </si>
  <si>
    <t>M6DP14</t>
  </si>
  <si>
    <t>DEMAM - DIRECCION DE ANTINARCOTICOS</t>
  </si>
  <si>
    <t>M6DP15</t>
  </si>
  <si>
    <t>DEMAM - ESMAD</t>
  </si>
  <si>
    <t>M6DP16</t>
  </si>
  <si>
    <t>DEMAM - UNIPOL</t>
  </si>
  <si>
    <t>M6DP2</t>
  </si>
  <si>
    <t>DEMAM - BIESO EDUCACION</t>
  </si>
  <si>
    <t>M6DP3</t>
  </si>
  <si>
    <t>DEMAM - BIESO RECREACION</t>
  </si>
  <si>
    <t>M6DP4</t>
  </si>
  <si>
    <t>DEMAM - BIESO VIVIENDA FISCAL</t>
  </si>
  <si>
    <t>M6DP5</t>
  </si>
  <si>
    <t>DEMAM - BIESO ASISTENCIA SOCIAL</t>
  </si>
  <si>
    <t>M6DP6</t>
  </si>
  <si>
    <t>DEMAM - POLICÍA DE CARRETERAS</t>
  </si>
  <si>
    <t>M6DP7</t>
  </si>
  <si>
    <t>DEMAM - DIRECCION DE INCORPORACION</t>
  </si>
  <si>
    <t>M6DP8</t>
  </si>
  <si>
    <t>DEMAM - DIRECCION DE PROTECCION</t>
  </si>
  <si>
    <t>M6DP9</t>
  </si>
  <si>
    <t>DEMAM - POLICÍA FISCAL Y ADUANERA</t>
  </si>
  <si>
    <t>M6DPVF</t>
  </si>
  <si>
    <t>DEMAM - VIGENCIAS FUTURAS</t>
  </si>
  <si>
    <t>M6E</t>
  </si>
  <si>
    <t>M6JP</t>
  </si>
  <si>
    <t>M6JP1</t>
  </si>
  <si>
    <t>M6L</t>
  </si>
  <si>
    <t>M6M</t>
  </si>
  <si>
    <t>M6O</t>
  </si>
  <si>
    <t>M6P</t>
  </si>
  <si>
    <t>M6VF</t>
  </si>
  <si>
    <t>M6VF1</t>
  </si>
  <si>
    <t>METROPOLITANA DE BUCARAMANGA- VIGENCIA FUTURA</t>
  </si>
  <si>
    <t>M6VF2</t>
  </si>
  <si>
    <t>DESAN VIGENCIA FUTURA</t>
  </si>
  <si>
    <t>M7</t>
  </si>
  <si>
    <t>POLICÍA METROPOLITANA DE CÚCUTA</t>
  </si>
  <si>
    <t>M7A</t>
  </si>
  <si>
    <t>M7B</t>
  </si>
  <si>
    <t>M7B1</t>
  </si>
  <si>
    <t>M7B2</t>
  </si>
  <si>
    <t>M7B3</t>
  </si>
  <si>
    <t>M7B4</t>
  </si>
  <si>
    <t>M7C</t>
  </si>
  <si>
    <t>M7D</t>
  </si>
  <si>
    <t>M7D1</t>
  </si>
  <si>
    <t>DEPARTAMENTO DE POLICÍA NORTE DE SANTANDER</t>
  </si>
  <si>
    <t>M7D10</t>
  </si>
  <si>
    <t>DENOR -  POLICÍA FISCAL Y ADUANERA</t>
  </si>
  <si>
    <t>M7D11</t>
  </si>
  <si>
    <t>DENOR -   JUSTICIA Y PAZ DIPRO</t>
  </si>
  <si>
    <t>M7D12</t>
  </si>
  <si>
    <t xml:space="preserve"> DENOR - JUSTICIA Y PAZ DICAR</t>
  </si>
  <si>
    <t>M7D13</t>
  </si>
  <si>
    <t xml:space="preserve"> DENOR -SECCIONAL TELEMÁTICA</t>
  </si>
  <si>
    <t>M7D14</t>
  </si>
  <si>
    <t xml:space="preserve"> DENOR - DIRECCIÓN DE CARABINEROS</t>
  </si>
  <si>
    <t>M7D15</t>
  </si>
  <si>
    <t>DENOR  DIRECCIÓN ANTINARCÓTICOS</t>
  </si>
  <si>
    <t>M7D16</t>
  </si>
  <si>
    <t>DENOR  ESMAD</t>
  </si>
  <si>
    <t>M7D17</t>
  </si>
  <si>
    <t>DENOR  FUCUR</t>
  </si>
  <si>
    <t>M7D2</t>
  </si>
  <si>
    <t>DENOR - BIENESTAR SOCIAL</t>
  </si>
  <si>
    <t>M7D3</t>
  </si>
  <si>
    <t>DENOR - BIESO EDUCACIÓN</t>
  </si>
  <si>
    <t>M7D4</t>
  </si>
  <si>
    <t>DENOR - BIESO RECREACIÓN</t>
  </si>
  <si>
    <t>M7D5</t>
  </si>
  <si>
    <t>DENOR -  BIESO VIVIENDA FISCAL</t>
  </si>
  <si>
    <t>M7D6</t>
  </si>
  <si>
    <t>DENOR -  BIESO ASISTENCIA SOCIAL</t>
  </si>
  <si>
    <t>M7D7</t>
  </si>
  <si>
    <t>DENOR -  POLICÍA DE CARRETERAS</t>
  </si>
  <si>
    <t>M7D8</t>
  </si>
  <si>
    <t>DENOR -  DIRECCIÓN DE INCORPORACIÓN</t>
  </si>
  <si>
    <t>M7D9</t>
  </si>
  <si>
    <t>DENOR -  DIRECCIÓN DE PROTECCIÓN</t>
  </si>
  <si>
    <t>M7E</t>
  </si>
  <si>
    <t>REGIONAL 5</t>
  </si>
  <si>
    <t>M7EVF1</t>
  </si>
  <si>
    <t>REGIONAL 5 VIGENCIA FUTURA</t>
  </si>
  <si>
    <t>M7F</t>
  </si>
  <si>
    <t>DIPRO MECUC</t>
  </si>
  <si>
    <t>M7JP</t>
  </si>
  <si>
    <t>M7JP1</t>
  </si>
  <si>
    <t>M7L</t>
  </si>
  <si>
    <t>M7M</t>
  </si>
  <si>
    <t>M7O</t>
  </si>
  <si>
    <t>M7R</t>
  </si>
  <si>
    <t>REGIÓN DE POLICÍA 5</t>
  </si>
  <si>
    <t>M7R1</t>
  </si>
  <si>
    <t>REGIÓN DE POLICÍA 5 - BIESO RECREACIÓN</t>
  </si>
  <si>
    <t>M7R2</t>
  </si>
  <si>
    <t>REGIÓN DE POLICÍA 5 - BIENESTAR SOCIAL</t>
  </si>
  <si>
    <t>M7VF</t>
  </si>
  <si>
    <t>M7VF2</t>
  </si>
  <si>
    <t>DENOR - VIGENCIA FUTURA</t>
  </si>
  <si>
    <t>M7VF3</t>
  </si>
  <si>
    <t>REGIÓN DE POLICÍA 5 - VIGENCIA FUTURA</t>
  </si>
  <si>
    <t>M8</t>
  </si>
  <si>
    <t>METROPOLITANA DE PEREIRA</t>
  </si>
  <si>
    <t>M8A</t>
  </si>
  <si>
    <t>M8B</t>
  </si>
  <si>
    <t>M8B1</t>
  </si>
  <si>
    <t>M8B2</t>
  </si>
  <si>
    <t>M8B3</t>
  </si>
  <si>
    <t>M8B4</t>
  </si>
  <si>
    <t>M8C</t>
  </si>
  <si>
    <t>M8D</t>
  </si>
  <si>
    <t>M8D1</t>
  </si>
  <si>
    <t>DEPARTAMENTO DE POLICÍA RISARALDA</t>
  </si>
  <si>
    <t>M8D10</t>
  </si>
  <si>
    <t>DERIS - POLICÍA FISCAL Y ADUANERA</t>
  </si>
  <si>
    <t>M8D11</t>
  </si>
  <si>
    <t>DERIS - JUSTICIA Y PAZ DIPRO</t>
  </si>
  <si>
    <t>M8D12</t>
  </si>
  <si>
    <t>DERIS - JUSTICIA Y PAZ DICAR</t>
  </si>
  <si>
    <t>M8D13</t>
  </si>
  <si>
    <t>DERIS - SECCIONAL TELEMÁTICA</t>
  </si>
  <si>
    <t>M8D14</t>
  </si>
  <si>
    <t>DERIS - DIRECCIÓN DE CARABINEROS</t>
  </si>
  <si>
    <t>M8D15</t>
  </si>
  <si>
    <t>DERIS- DIRECCIÓN ANTINARCÓTICOS</t>
  </si>
  <si>
    <t>M8D16</t>
  </si>
  <si>
    <t>DERIS - ESMAD</t>
  </si>
  <si>
    <t>M8D17</t>
  </si>
  <si>
    <t>DERIS - FUCUR</t>
  </si>
  <si>
    <t>M8D2</t>
  </si>
  <si>
    <t>DERIS - BIENESTAR SOCIAL</t>
  </si>
  <si>
    <t>M8D3</t>
  </si>
  <si>
    <t>DERIS- BIESO EDUCACIÓN</t>
  </si>
  <si>
    <t>M8D4</t>
  </si>
  <si>
    <t>DERIS - BIESO RECREACIÓN</t>
  </si>
  <si>
    <t>M8D5</t>
  </si>
  <si>
    <t>DERIS - BIESO VIVIENDA FISCAL</t>
  </si>
  <si>
    <t>M8D6</t>
  </si>
  <si>
    <t>DERIS - BIESO ASISTENCIA SOCIAL</t>
  </si>
  <si>
    <t>M8D7</t>
  </si>
  <si>
    <t>DERIS- POLICÍA DE CARRETERAS</t>
  </si>
  <si>
    <t>M8D8</t>
  </si>
  <si>
    <t>DERIS - DIRECCIÓN DE INCORPORACIÓN</t>
  </si>
  <si>
    <t>M8D9</t>
  </si>
  <si>
    <t>DERIS - DIRECCIÓN DE PROTECCIÓN</t>
  </si>
  <si>
    <t>M8E</t>
  </si>
  <si>
    <t>M8F</t>
  </si>
  <si>
    <t>M8G</t>
  </si>
  <si>
    <t>M8H</t>
  </si>
  <si>
    <t>M8I</t>
  </si>
  <si>
    <t>M8J</t>
  </si>
  <si>
    <t>M8JP</t>
  </si>
  <si>
    <t>M8JP1</t>
  </si>
  <si>
    <t>M8K</t>
  </si>
  <si>
    <t>M8L</t>
  </si>
  <si>
    <t>M8LVF</t>
  </si>
  <si>
    <t>REGION 3 VIGENCIA FUTURA</t>
  </si>
  <si>
    <t>M8R</t>
  </si>
  <si>
    <t>REGIÓN DE POLICÍA 3</t>
  </si>
  <si>
    <t>M8R1</t>
  </si>
  <si>
    <t>REGIÓN DE POLICÍA 3 - BIENESTAR SOCIAL</t>
  </si>
  <si>
    <t>M8R2</t>
  </si>
  <si>
    <t>REGIÓN DE POLICÍA 3 - BIESO RECREACIÓN</t>
  </si>
  <si>
    <t>M8VF</t>
  </si>
  <si>
    <t>M8VF2</t>
  </si>
  <si>
    <t xml:space="preserve">REGIÓN DE POLICÍA 3 VIGENCIA FUTURA </t>
  </si>
  <si>
    <t>M8VF3</t>
  </si>
  <si>
    <t xml:space="preserve">DERIS - VIGENCIA FUTURA </t>
  </si>
  <si>
    <t>16-01-01-M9</t>
  </si>
  <si>
    <t>METROPOLITANA DE VILLAVICENCIO</t>
  </si>
  <si>
    <t>M9A</t>
  </si>
  <si>
    <t>DICAR</t>
  </si>
  <si>
    <t>M9B</t>
  </si>
  <si>
    <t>M9B1</t>
  </si>
  <si>
    <t>M9B2</t>
  </si>
  <si>
    <t>M9B3</t>
  </si>
  <si>
    <t>M9B4</t>
  </si>
  <si>
    <t>M9C</t>
  </si>
  <si>
    <t>DIPOL</t>
  </si>
  <si>
    <t>M9D</t>
  </si>
  <si>
    <t>SETRA</t>
  </si>
  <si>
    <t>M9D1</t>
  </si>
  <si>
    <t>DEPARTAMENTO DE POLICÍA META</t>
  </si>
  <si>
    <t>M9D10</t>
  </si>
  <si>
    <t>DEMET- POLICÍA FISCAL Y ADUANERA</t>
  </si>
  <si>
    <t>M9D11</t>
  </si>
  <si>
    <t>DEMET- JUSTICIA Y PAZ DIPRO</t>
  </si>
  <si>
    <t>M9D12</t>
  </si>
  <si>
    <t>DEMET- JUSTICIA Y PAZ DICAR</t>
  </si>
  <si>
    <t>M9D13</t>
  </si>
  <si>
    <t>DEMET- SECCIONAL TELEMATICA</t>
  </si>
  <si>
    <t>M9D14</t>
  </si>
  <si>
    <t>DEMET- DIRECCION DE CARABINEROS</t>
  </si>
  <si>
    <t>M9D15</t>
  </si>
  <si>
    <t>DEMET- DIRECCION ANTINARCOTICOS</t>
  </si>
  <si>
    <t>M9D16</t>
  </si>
  <si>
    <t>DEMET- ESMAD</t>
  </si>
  <si>
    <t>M9D17</t>
  </si>
  <si>
    <t>DEMET- FUCUR</t>
  </si>
  <si>
    <t>M9D2</t>
  </si>
  <si>
    <t xml:space="preserve">DEMET- BIENESTAR SOCIAL </t>
  </si>
  <si>
    <t>M9D3</t>
  </si>
  <si>
    <t xml:space="preserve">DEMET- BIESO EDUCACION </t>
  </si>
  <si>
    <t>M9D4</t>
  </si>
  <si>
    <t>DEMET- BIESO RECREACION</t>
  </si>
  <si>
    <t>M9D5</t>
  </si>
  <si>
    <t>DEMET- BIESO VIVIENDA FISCAL</t>
  </si>
  <si>
    <t>M9D6</t>
  </si>
  <si>
    <t>DEMET- BIESO ASISTENCIA SOCIAL</t>
  </si>
  <si>
    <t>M9D7</t>
  </si>
  <si>
    <t>DEMET- POLICÍA DE CARRETERAS</t>
  </si>
  <si>
    <t>M9D8</t>
  </si>
  <si>
    <t xml:space="preserve">DEMET- DIRECCION DE INCORPORACION </t>
  </si>
  <si>
    <t>M9D9</t>
  </si>
  <si>
    <t xml:space="preserve">DEMET- DIRECCION DE PROTECCION </t>
  </si>
  <si>
    <t>M9DV</t>
  </si>
  <si>
    <t>DEPARTAMENTO DE POLICÍA VAUPES</t>
  </si>
  <si>
    <t>M9DV1</t>
  </si>
  <si>
    <t xml:space="preserve">DEVAU - BIENESTAR SOCIAL </t>
  </si>
  <si>
    <t>M9DV10</t>
  </si>
  <si>
    <t>DEVAU - JUSTICIA Y PAZ DIPRO</t>
  </si>
  <si>
    <t>M9DV11</t>
  </si>
  <si>
    <t>DEVAU - JUSTICIA Y PAZ DICAR</t>
  </si>
  <si>
    <t>M9DV12</t>
  </si>
  <si>
    <t>DEVAU - SECCIONAL TELEMATICA</t>
  </si>
  <si>
    <t>M9DV13</t>
  </si>
  <si>
    <t>DEVAU - DIRECCION DE CARABINEROS</t>
  </si>
  <si>
    <t>M9DV14</t>
  </si>
  <si>
    <t>DEVAU - DIRECCION ANTINARCOTICOS</t>
  </si>
  <si>
    <t>M9DV15</t>
  </si>
  <si>
    <t>DEVAU - ESMAD</t>
  </si>
  <si>
    <t>M9DV16</t>
  </si>
  <si>
    <t>DEVAU - FUCUR</t>
  </si>
  <si>
    <t>M9DV2</t>
  </si>
  <si>
    <t xml:space="preserve">DEVAU - BIESO EDUCACION  </t>
  </si>
  <si>
    <t>M9DV3</t>
  </si>
  <si>
    <t xml:space="preserve">DEVAU - BIESO RECREACION </t>
  </si>
  <si>
    <t>M9DV4</t>
  </si>
  <si>
    <t xml:space="preserve">DEVAU - BIESO VIVIENDA FISCAL </t>
  </si>
  <si>
    <t>M9DV5</t>
  </si>
  <si>
    <t xml:space="preserve">DEVAU - BIESO ASISTENCIA SOCIAL </t>
  </si>
  <si>
    <t>M9DV6</t>
  </si>
  <si>
    <t>DEVAU - POLICÍA DE CARRETERAS</t>
  </si>
  <si>
    <t>M9DV7</t>
  </si>
  <si>
    <t xml:space="preserve">DEVAU - DIRECCION DE INCORPORACION </t>
  </si>
  <si>
    <t>M9DV8</t>
  </si>
  <si>
    <t xml:space="preserve">DEVAU - DIRECCION DE PROTECCION </t>
  </si>
  <si>
    <t>M9DV9</t>
  </si>
  <si>
    <t>DEVAU - POLICÍA FISCAL Y ADUANERA</t>
  </si>
  <si>
    <t>M9E</t>
  </si>
  <si>
    <t>ANTINARCOTICOS</t>
  </si>
  <si>
    <t>M9E1</t>
  </si>
  <si>
    <t>ESCUELA DE CARABINEROS EDUARDO CUEVAS GARCIA</t>
  </si>
  <si>
    <t>M9E10</t>
  </si>
  <si>
    <t>ESECU - DIRECCION ANTINARCOTICOS</t>
  </si>
  <si>
    <t>M9E2</t>
  </si>
  <si>
    <t xml:space="preserve">ESECU - BIENESTAR SOCIAL </t>
  </si>
  <si>
    <t>M9E3</t>
  </si>
  <si>
    <t xml:space="preserve">ESECU - BIESO EDUACION </t>
  </si>
  <si>
    <t>M9E4</t>
  </si>
  <si>
    <t xml:space="preserve">ESECU - BIESO RECREACION </t>
  </si>
  <si>
    <t>M9E5</t>
  </si>
  <si>
    <t xml:space="preserve">ESECU - BIESO VIVIENDA FISCAL </t>
  </si>
  <si>
    <t>M9E6</t>
  </si>
  <si>
    <t>ESECU - BIESO ASISTENCIA SOCIAL</t>
  </si>
  <si>
    <t>M9E7</t>
  </si>
  <si>
    <t xml:space="preserve">ESECU - DIRECCION DE INCORPORACION </t>
  </si>
  <si>
    <t>M9E8</t>
  </si>
  <si>
    <t>ESECU - SECCIONAL TELEMATICA</t>
  </si>
  <si>
    <t>M9E9</t>
  </si>
  <si>
    <t>ESECU - DIRECCION DE CARABINEROS</t>
  </si>
  <si>
    <t>M9F</t>
  </si>
  <si>
    <t>DEVAU</t>
  </si>
  <si>
    <t>M9G</t>
  </si>
  <si>
    <t>ESMAG</t>
  </si>
  <si>
    <t>M9H</t>
  </si>
  <si>
    <t>M9I</t>
  </si>
  <si>
    <t>M9J</t>
  </si>
  <si>
    <t>REGIONAL DE POLICÍA NO. 7</t>
  </si>
  <si>
    <t>M9JP</t>
  </si>
  <si>
    <t>M9JP1</t>
  </si>
  <si>
    <t>M9K</t>
  </si>
  <si>
    <t>ARCOI REGION 7</t>
  </si>
  <si>
    <t>M9R</t>
  </si>
  <si>
    <t>REGIONAL DE POLICÍA 7</t>
  </si>
  <si>
    <t>M9R1</t>
  </si>
  <si>
    <t xml:space="preserve">REGIONAL DE POLICÍA 7 - BIENESTAR SOCIAL </t>
  </si>
  <si>
    <t>M9R2</t>
  </si>
  <si>
    <t xml:space="preserve">REGIONAL DE POLICÍA 7 - BIESO RECREACION  </t>
  </si>
  <si>
    <t>M9VF</t>
  </si>
  <si>
    <t>M9VF1</t>
  </si>
  <si>
    <t>METROPOLITANA DE VILLAVICENCIO - VIGENCIA FUTURA</t>
  </si>
  <si>
    <t>M9VF2</t>
  </si>
  <si>
    <t>DEMET - VIGENCIA FUTURA</t>
  </si>
  <si>
    <t>M9VF3</t>
  </si>
  <si>
    <t>REGIONAL 7- VIGENCIA FUTURA</t>
  </si>
  <si>
    <t>M9VF4</t>
  </si>
  <si>
    <t>DEVAU- VIGENCIA FUTURA</t>
  </si>
  <si>
    <t>M9VF5</t>
  </si>
  <si>
    <t>ESECU- VIGENCIA FUTURA</t>
  </si>
  <si>
    <t>Granada de gas CS</t>
  </si>
  <si>
    <t>Dispositivo de control eléctrico</t>
  </si>
  <si>
    <t>Chaleco blindado externo nivel IIIA Femenino</t>
  </si>
  <si>
    <t>Protector Corporal Antimonin Verde</t>
  </si>
  <si>
    <t>FECHA: 12/01/2021</t>
  </si>
  <si>
    <t>REVISÓ: CT. LINO SEBASTIAN ACOSTA MORENO</t>
  </si>
  <si>
    <t>NOTA: Se expide el presente certificado en atención al Comite No. 1 de  orientacion y seguimiento a la contratacion presidido por el señor Mayor General. Jorge Luis Vargas Valencia, Director General de la Policia Nacional; en el cual aprueba la distribucion de los recursos para la Construcción de la Escuela de Seguridad Vial Fase II.</t>
  </si>
  <si>
    <t>Sistema de Ciberinteligencia Basado en Inteligencia Artificial</t>
  </si>
  <si>
    <t>APROBÓ:   BG. LUIS ERNESTO GARCÍA HERNÁNDEZ</t>
  </si>
  <si>
    <t>APROBÓ: BG. LUIS ERNESTO GARCÍA HERNÁNDEZ</t>
  </si>
  <si>
    <t>Camión de estacas mínimo 4.000 kg no uniformado para COPES</t>
  </si>
  <si>
    <t>SERVICIOS TECNOLOGICOS</t>
  </si>
  <si>
    <t>EDUCACIÓN EN SEGUNDA LENGUA</t>
  </si>
  <si>
    <t>SERVICIO DE EDUCACIÓN INFORMAL PARA LA GESTIÓN ADMINISTRATIVA</t>
  </si>
  <si>
    <t>ACTUALIZACIÓN DE LA 
DOCTRINA EDUCATIVA POLICIAL</t>
  </si>
  <si>
    <t>DOCUMENTOS METODOLÓGICOS</t>
  </si>
  <si>
    <t>Automovil no uniformado</t>
  </si>
  <si>
    <t>Camionetas “SUV” - DIPRO</t>
  </si>
  <si>
    <t>Bus de pasajeros no uniformado</t>
  </si>
  <si>
    <t>8.1</t>
  </si>
  <si>
    <t>8.2</t>
  </si>
  <si>
    <t>9.1</t>
  </si>
  <si>
    <t>12.1</t>
  </si>
  <si>
    <t>12.2</t>
  </si>
  <si>
    <t>13.1</t>
  </si>
  <si>
    <t>14.1</t>
  </si>
  <si>
    <t>15.1</t>
  </si>
  <si>
    <t>16.1</t>
  </si>
  <si>
    <t>15.2</t>
  </si>
  <si>
    <t>17.1</t>
  </si>
  <si>
    <t>17.2</t>
  </si>
  <si>
    <t>17.3</t>
  </si>
  <si>
    <t>18.1</t>
  </si>
  <si>
    <t>18.2</t>
  </si>
  <si>
    <t>18.3</t>
  </si>
  <si>
    <t>19.1</t>
  </si>
  <si>
    <t>20.1</t>
  </si>
  <si>
    <t>20.2</t>
  </si>
  <si>
    <t>20.3</t>
  </si>
  <si>
    <t>21.2</t>
  </si>
  <si>
    <t>21.1</t>
  </si>
  <si>
    <t>22.1</t>
  </si>
  <si>
    <t>22.2</t>
  </si>
  <si>
    <t>3.4</t>
  </si>
  <si>
    <t>3.5</t>
  </si>
  <si>
    <t>002</t>
  </si>
  <si>
    <t xml:space="preserve"> CERTIFICACIÓN PLAN ANUAL DE ADQUISICIONES</t>
  </si>
  <si>
    <t>Interventoría a la construcción Comando MESAN - DEMAG FASE II, III, IV Y V.</t>
  </si>
  <si>
    <t>Vigencia Futura, construcción, dotación e Interventoría Comando MESAN - DEMAG FASE II,III,IV y V</t>
  </si>
  <si>
    <t>FECHA: 25/01/2021</t>
  </si>
  <si>
    <t>NOTA: Se expide el presente certificado en atención al Comite No. 3 de orientación y seguimiento a la contratacion presidido por el señor Mayor General. Jorge Luis Vargas Valencia, Director General de la Policia Nacional; en el cual aprueba la distribucion de los recursos de inversión, asi mismo en atencion a la comunicación oficial S-2020-001631-DIRAF. Esta certificacion fue viabilizada por el Señor Mayor General Hoover Alfredo Penilla Romero, Subdirector General de la Policia Nacional.</t>
  </si>
  <si>
    <t>003</t>
  </si>
  <si>
    <t>004</t>
  </si>
  <si>
    <t>Interventoria para el reforzamiento estructural y adecuación  del Comando de Policía Arauca</t>
  </si>
  <si>
    <t>005</t>
  </si>
  <si>
    <t>006</t>
  </si>
  <si>
    <t>Construcción  e Interventoria para el Comando Metropolitana Valledupar</t>
  </si>
  <si>
    <t>Interventoria para el Comando Metropolitana Valledupar</t>
  </si>
  <si>
    <t>007</t>
  </si>
  <si>
    <t>Interventoria para el reforzamiento estructural e Interventoría y adecuación para el Comando de Policía Boyacá</t>
  </si>
  <si>
    <t>008</t>
  </si>
  <si>
    <t>Vigencia Futura, Construcción, interventoria y dotación para el Comando Departamento de Policía Valle - BUGA Fase I</t>
  </si>
  <si>
    <t>009</t>
  </si>
  <si>
    <t>010</t>
  </si>
  <si>
    <t>011</t>
  </si>
  <si>
    <t>012</t>
  </si>
  <si>
    <t>013</t>
  </si>
  <si>
    <t>COMANDOS</t>
  </si>
  <si>
    <t>Consultoría Plan de Implantación Comando Unidad Nacional de Intervención Policial y de Antiterrorismo -UNIPOL</t>
  </si>
  <si>
    <t>Mantenimiento mayor Comando Policía Metropolitana de Ibagué (METIB-DETOL)</t>
  </si>
  <si>
    <t>Construcción e Interventoría Estación de Policía Cajibio Cauca</t>
  </si>
  <si>
    <t>Construcción Estación de Policía Cajibio Cauca</t>
  </si>
  <si>
    <t>Interventoría Construcción de la Estación de Policía Cajibio Cauca</t>
  </si>
  <si>
    <t>014</t>
  </si>
  <si>
    <t>015</t>
  </si>
  <si>
    <t>016</t>
  </si>
  <si>
    <t>017</t>
  </si>
  <si>
    <t>018</t>
  </si>
  <si>
    <t>Patología, vulnerabilidad sísmica y reforzamiento estructural e Interventoría y adecuación de la Estación de Policía Villa de Leyva</t>
  </si>
  <si>
    <t>Interventoria para el reforzamiento estructural e Interventoría y adecuación para la Estación de Policía Villa de Leyva</t>
  </si>
  <si>
    <t>Pago licencia de construcción para el reforzamiento estructural e Interventoría y adecuación para la Estación de Policía Villa de Leyva</t>
  </si>
  <si>
    <t>019</t>
  </si>
  <si>
    <t>Estudios, diseños, patología, vulnerabilidad sísmica para el Distrito y Estación de Policía Santa Rosa de Cabal - DERIS</t>
  </si>
  <si>
    <t>interventoría para los estudios, diseños, patología y vulnerabilidad sísmica para el Distrito y Estación de Policía Santa Rosa de Cabal - DERIS</t>
  </si>
  <si>
    <t>ESTACIONES</t>
  </si>
  <si>
    <t>020</t>
  </si>
  <si>
    <t>,</t>
  </si>
  <si>
    <t>022</t>
  </si>
  <si>
    <t>UNIDADES</t>
  </si>
  <si>
    <t>CT. LINO SEBASTIAN ACOSTA MORENO
CR. JUAN JULIO VILLAMIL MONSALVE</t>
  </si>
  <si>
    <t>023</t>
  </si>
  <si>
    <t>Reforzamiento estructural y adecuación para el Comando de Policía Boyacá</t>
  </si>
  <si>
    <t>Reforzamiento estructural y adecuación para el Comando de Policía Arauca</t>
  </si>
  <si>
    <t>AÑO 2021</t>
  </si>
  <si>
    <t>024</t>
  </si>
  <si>
    <t>NOTA: Se expide el presente certificado en atención al Comite No. 3 de orientación y seguimiento a la contratacion presidido por el señor Mayor General. Jorge Luis Vargas Valencia, Director General de la Policia Nacional; en el cual aprueba la distribucion de los recursos de inversión, asi mismo en atencion a la comunicación oficial S-2021-000477-OFITE. Esta certificacion fue viabilizada por el Señor Mayor General Hoover Alfredo Penilla Romero, Subdirector General de la Policia Nacional.</t>
  </si>
  <si>
    <t>025</t>
  </si>
  <si>
    <t>026</t>
  </si>
  <si>
    <t>027</t>
  </si>
  <si>
    <t>028</t>
  </si>
  <si>
    <t>029</t>
  </si>
  <si>
    <t>030</t>
  </si>
  <si>
    <t>031</t>
  </si>
  <si>
    <t>FECHA: 27/01/2021</t>
  </si>
  <si>
    <t>032</t>
  </si>
  <si>
    <t>033</t>
  </si>
  <si>
    <t>034</t>
  </si>
  <si>
    <t>035</t>
  </si>
  <si>
    <t>036</t>
  </si>
  <si>
    <t>037</t>
  </si>
  <si>
    <t>Gatos Nacionalización</t>
  </si>
  <si>
    <t>038</t>
  </si>
  <si>
    <t xml:space="preserve">Terminación edificio habitacional múltiple, zona social incluye dotación y obras exteriores Escuela de carabineros “Alejandro Gutiérrez” ESAGU. Fase B a precios unitarios fijos sin formula de reajuste </t>
  </si>
  <si>
    <t xml:space="preserve">Interventoría, técnica, administrativa, financiera, legal, contable y ambiental para la Reforzamiento estructural y adecuación de los edificios biblioteca y casino de oficiales de la Escuelas de Cadetes de Policía </t>
  </si>
  <si>
    <t xml:space="preserve">Reforzamiento estructural y adecuación de los edificios biblioteca y casino de oficiales de la Escuela de Cadetes de Policía </t>
  </si>
  <si>
    <t>039</t>
  </si>
  <si>
    <t>FECHA: 28/01/2021</t>
  </si>
  <si>
    <t>040</t>
  </si>
  <si>
    <t>041</t>
  </si>
  <si>
    <t>042</t>
  </si>
  <si>
    <t>043</t>
  </si>
  <si>
    <t>044</t>
  </si>
  <si>
    <t>045</t>
  </si>
  <si>
    <t>NOTA: Se expide el presente certificado en atención al Comite No. 3 de orientación y seguimiento a la contratacion presidido por el señor Mayor General. Jorge Luis Vargas Valencia, Director General de la Policia Nacional; en el cual aprueba la distribucion de los recursos de inversión, asi mismo en atencion a la comunicación oficial S-2021-002055-DIBIE. Esta certificacion fue viabilizada por el Señor Mayor General Hoover Alfredo Penilla Romero, Subdirector General de la Policia Nacional.</t>
  </si>
  <si>
    <t>046</t>
  </si>
  <si>
    <t xml:space="preserve">
CT. LINO SEBASTIAN ACOSTA MORENO
CR. JUAN JULIO VILLAMIL MONSALVE</t>
  </si>
  <si>
    <t>047</t>
  </si>
  <si>
    <t>RECURSOS PENDIENTES POR DISTRIBUIR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</si>
</sst>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$&quot;\ #,##0_);\(&quot;$&quot;\ #,##0\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(&quot;$&quot;* #,##0.00_);_(&quot;$&quot;* \(#,##0.00\);_(&quot;$&quot;* &quot;-&quot;??_);_(@_)"/>
    <numFmt numFmtId="172" formatCode="_([$€-2]* #,##0.00_);_([$€-2]* \(#,##0.00\);_([$€-2]* &quot;-&quot;??_)"/>
    <numFmt numFmtId="173" formatCode="_ [$€-2]\ * #,##0.00_ ;_ [$€-2]\ * \-#,##0.00_ ;_ [$€-2]\ * &quot;-&quot;??_ "/>
    <numFmt numFmtId="174" formatCode="_ * #,##0.00_ ;_ * \-#,##0.00_ ;_ * &quot;-&quot;??_ ;_ @_ "/>
    <numFmt numFmtId="175" formatCode="#,##0.000000"/>
    <numFmt numFmtId="176" formatCode="_(* #,##0_);_(* \(#,##0\);_(* &quot;-&quot;??_);_(@_)"/>
    <numFmt numFmtId="177" formatCode="#,##0.000"/>
    <numFmt numFmtId="178" formatCode="dd/mm/yyyy;@"/>
    <numFmt numFmtId="179" formatCode="#,##0.000000000"/>
    <numFmt numFmtId="180" formatCode="_-* #,##0.00_-;\-* #,##0.00_-;_-* &quot;-&quot;_-;_-@_-"/>
    <numFmt numFmtId="181" formatCode="#,##0.00_ ;\-#,##0.00\ "/>
    <numFmt numFmtId="182" formatCode="_-* #,##0_-;\-* #,##0_-;_-* &quot;-&quot;??_-;_-@_-"/>
    <numFmt numFmtId="183" formatCode="#,##0.0"/>
    <numFmt numFmtId="184" formatCode="[$-F800]dddd\,\ mmmm\ dd\,\ yyyy"/>
    <numFmt numFmtId="185" formatCode="[$-1240A]&quot;$&quot;\ #,##0.00;\-&quot;$&quot;\ #,##0.0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FF"/>
      <name val="Arial"/>
      <family val="2"/>
    </font>
    <font>
      <b/>
      <sz val="11"/>
      <name val="Calibri"/>
      <family val="2"/>
      <scheme val="minor"/>
    </font>
    <font>
      <b/>
      <sz val="11"/>
      <color rgb="FF0000FF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rgb="FF0000FF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color theme="0"/>
      <name val="Calibri"/>
      <family val="2"/>
    </font>
    <font>
      <b/>
      <sz val="12"/>
      <color rgb="FFFFFFFF"/>
      <name val="Calibri"/>
      <family val="2"/>
    </font>
    <font>
      <b/>
      <sz val="14"/>
      <color rgb="FFFFC000"/>
      <name val="Calibri"/>
      <family val="2"/>
    </font>
    <font>
      <u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rgb="FF0000FF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sz val="8"/>
      <color theme="1"/>
      <name val="Arial"/>
      <family val="2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00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imes New Roman"/>
      <family val="1"/>
    </font>
    <font>
      <sz val="18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2D77C2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38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7" fillId="0" borderId="0"/>
    <xf numFmtId="3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168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3" fillId="0" borderId="0"/>
    <xf numFmtId="0" fontId="19" fillId="0" borderId="0"/>
    <xf numFmtId="0" fontId="16" fillId="0" borderId="0">
      <alignment vertical="top"/>
    </xf>
    <xf numFmtId="165" fontId="1" fillId="0" borderId="0" applyFon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" fillId="0" borderId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62">
    <xf numFmtId="0" fontId="0" fillId="0" borderId="0" xfId="0"/>
    <xf numFmtId="4" fontId="3" fillId="2" borderId="10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vertical="top" wrapText="1"/>
    </xf>
    <xf numFmtId="4" fontId="3" fillId="2" borderId="5" xfId="0" applyNumberFormat="1" applyFont="1" applyFill="1" applyBorder="1" applyAlignment="1">
      <alignment vertical="center" wrapText="1"/>
    </xf>
    <xf numFmtId="0" fontId="3" fillId="2" borderId="10" xfId="0" applyFont="1" applyFill="1" applyBorder="1"/>
    <xf numFmtId="0" fontId="2" fillId="2" borderId="0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3" fontId="2" fillId="2" borderId="2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2" fillId="2" borderId="0" xfId="0" applyFont="1" applyFill="1"/>
    <xf numFmtId="3" fontId="3" fillId="2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2" fillId="0" borderId="5" xfId="0" applyFont="1" applyFill="1" applyBorder="1" applyAlignment="1">
      <alignment horizontal="center" vertical="center" wrapText="1"/>
    </xf>
    <xf numFmtId="177" fontId="2" fillId="0" borderId="2" xfId="207" applyNumberFormat="1" applyFont="1" applyFill="1" applyBorder="1" applyAlignment="1" applyProtection="1">
      <alignment horizontal="left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left" vertical="center" wrapText="1"/>
    </xf>
    <xf numFmtId="178" fontId="15" fillId="5" borderId="2" xfId="0" applyNumberFormat="1" applyFont="1" applyFill="1" applyBorder="1" applyAlignment="1">
      <alignment horizontal="center" vertical="center" wrapText="1"/>
    </xf>
    <xf numFmtId="3" fontId="15" fillId="5" borderId="2" xfId="0" applyNumberFormat="1" applyFont="1" applyFill="1" applyBorder="1" applyAlignment="1">
      <alignment horizontal="right" vertical="center" wrapText="1"/>
    </xf>
    <xf numFmtId="4" fontId="15" fillId="5" borderId="2" xfId="0" applyNumberFormat="1" applyFont="1" applyFill="1" applyBorder="1" applyAlignment="1">
      <alignment horizontal="right" vertical="center" wrapText="1"/>
    </xf>
    <xf numFmtId="3" fontId="15" fillId="5" borderId="2" xfId="0" applyNumberFormat="1" applyFont="1" applyFill="1" applyBorder="1" applyAlignment="1">
      <alignment horizontal="center" vertical="center" wrapText="1"/>
    </xf>
    <xf numFmtId="3" fontId="15" fillId="5" borderId="2" xfId="0" applyNumberFormat="1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14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/>
    <xf numFmtId="4" fontId="3" fillId="2" borderId="0" xfId="0" applyNumberFormat="1" applyFont="1" applyFill="1"/>
    <xf numFmtId="0" fontId="3" fillId="2" borderId="0" xfId="0" applyFont="1" applyFill="1" applyAlignment="1">
      <alignment vertical="top"/>
    </xf>
    <xf numFmtId="3" fontId="3" fillId="2" borderId="2" xfId="0" applyNumberFormat="1" applyFont="1" applyFill="1" applyBorder="1" applyAlignment="1">
      <alignment vertical="center" wrapText="1"/>
    </xf>
    <xf numFmtId="168" fontId="3" fillId="2" borderId="0" xfId="333" applyFont="1" applyFill="1"/>
    <xf numFmtId="0" fontId="2" fillId="2" borderId="3" xfId="0" applyFont="1" applyFill="1" applyBorder="1" applyAlignment="1">
      <alignment horizontal="center" vertical="center"/>
    </xf>
    <xf numFmtId="168" fontId="2" fillId="2" borderId="0" xfId="333" applyFont="1" applyFill="1"/>
    <xf numFmtId="0" fontId="3" fillId="2" borderId="9" xfId="0" applyFont="1" applyFill="1" applyBorder="1"/>
    <xf numFmtId="0" fontId="6" fillId="2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17" fillId="2" borderId="0" xfId="0" applyFont="1" applyFill="1"/>
    <xf numFmtId="0" fontId="3" fillId="2" borderId="0" xfId="0" applyFont="1" applyFill="1" applyBorder="1" applyAlignment="1">
      <alignment horizontal="left" vertical="center" wrapText="1"/>
    </xf>
    <xf numFmtId="14" fontId="12" fillId="5" borderId="2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Border="1"/>
    <xf numFmtId="0" fontId="20" fillId="0" borderId="0" xfId="0" applyFont="1" applyBorder="1" applyAlignment="1">
      <alignment horizontal="center" vertical="center" wrapText="1"/>
    </xf>
    <xf numFmtId="168" fontId="20" fillId="0" borderId="0" xfId="333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8" fontId="0" fillId="0" borderId="0" xfId="333" applyFont="1" applyBorder="1" applyAlignment="1">
      <alignment vertical="center" wrapText="1"/>
    </xf>
    <xf numFmtId="0" fontId="23" fillId="6" borderId="18" xfId="0" applyFont="1" applyFill="1" applyBorder="1" applyAlignment="1">
      <alignment horizontal="center" vertical="center" wrapText="1"/>
    </xf>
    <xf numFmtId="168" fontId="23" fillId="7" borderId="18" xfId="333" applyFont="1" applyFill="1" applyBorder="1" applyAlignment="1">
      <alignment horizontal="center" vertical="center" wrapText="1"/>
    </xf>
    <xf numFmtId="168" fontId="23" fillId="6" borderId="18" xfId="333" applyFon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14" fontId="0" fillId="8" borderId="20" xfId="0" applyNumberFormat="1" applyFill="1" applyBorder="1" applyAlignment="1">
      <alignment horizontal="center" vertical="center"/>
    </xf>
    <xf numFmtId="168" fontId="0" fillId="8" borderId="20" xfId="333" applyFont="1" applyFill="1" applyBorder="1" applyAlignment="1">
      <alignment horizontal="right" vertical="center"/>
    </xf>
    <xf numFmtId="0" fontId="0" fillId="8" borderId="22" xfId="0" applyFill="1" applyBorder="1" applyAlignment="1">
      <alignment horizontal="center" vertical="center" wrapText="1"/>
    </xf>
    <xf numFmtId="14" fontId="0" fillId="8" borderId="22" xfId="0" applyNumberFormat="1" applyFill="1" applyBorder="1" applyAlignment="1">
      <alignment horizontal="center" vertical="center"/>
    </xf>
    <xf numFmtId="168" fontId="0" fillId="8" borderId="22" xfId="333" applyFont="1" applyFill="1" applyBorder="1" applyAlignment="1">
      <alignment horizontal="right" vertical="center"/>
    </xf>
    <xf numFmtId="168" fontId="21" fillId="8" borderId="23" xfId="333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 wrapText="1"/>
    </xf>
    <xf numFmtId="14" fontId="0" fillId="0" borderId="20" xfId="0" applyNumberFormat="1" applyFill="1" applyBorder="1" applyAlignment="1">
      <alignment horizontal="center" vertical="center"/>
    </xf>
    <xf numFmtId="168" fontId="0" fillId="7" borderId="20" xfId="333" applyFont="1" applyFill="1" applyBorder="1" applyAlignment="1">
      <alignment horizontal="right" vertical="center"/>
    </xf>
    <xf numFmtId="168" fontId="0" fillId="4" borderId="20" xfId="333" applyFont="1" applyFill="1" applyBorder="1" applyAlignment="1">
      <alignment horizontal="right" vertical="center"/>
    </xf>
    <xf numFmtId="168" fontId="0" fillId="0" borderId="20" xfId="333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 wrapText="1"/>
    </xf>
    <xf numFmtId="14" fontId="0" fillId="0" borderId="25" xfId="0" applyNumberFormat="1" applyFill="1" applyBorder="1" applyAlignment="1">
      <alignment horizontal="center" vertical="center"/>
    </xf>
    <xf numFmtId="168" fontId="0" fillId="7" borderId="25" xfId="333" applyFont="1" applyFill="1" applyBorder="1" applyAlignment="1">
      <alignment horizontal="right" vertical="center"/>
    </xf>
    <xf numFmtId="168" fontId="0" fillId="0" borderId="25" xfId="333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168" fontId="0" fillId="7" borderId="22" xfId="333" applyFont="1" applyFill="1" applyBorder="1" applyAlignment="1">
      <alignment horizontal="right" vertical="center"/>
    </xf>
    <xf numFmtId="168" fontId="0" fillId="0" borderId="22" xfId="333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168" fontId="21" fillId="7" borderId="23" xfId="333" applyFont="1" applyFill="1" applyBorder="1" applyAlignment="1">
      <alignment horizontal="right" vertical="center" wrapText="1"/>
    </xf>
    <xf numFmtId="168" fontId="21" fillId="0" borderId="23" xfId="333" applyFont="1" applyFill="1" applyBorder="1" applyAlignment="1">
      <alignment horizontal="right" vertical="center" wrapText="1"/>
    </xf>
    <xf numFmtId="168" fontId="0" fillId="4" borderId="25" xfId="333" applyFont="1" applyFill="1" applyBorder="1" applyAlignment="1">
      <alignment horizontal="right" vertical="center"/>
    </xf>
    <xf numFmtId="14" fontId="0" fillId="0" borderId="22" xfId="0" applyNumberFormat="1" applyFill="1" applyBorder="1" applyAlignment="1">
      <alignment horizontal="center" vertical="center"/>
    </xf>
    <xf numFmtId="168" fontId="0" fillId="4" borderId="22" xfId="33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1" fillId="0" borderId="0" xfId="0" applyFont="1"/>
    <xf numFmtId="0" fontId="0" fillId="0" borderId="19" xfId="0" applyFill="1" applyBorder="1" applyAlignment="1">
      <alignment horizontal="center" vertical="center" wrapText="1"/>
    </xf>
    <xf numFmtId="168" fontId="0" fillId="0" borderId="26" xfId="333" applyFont="1" applyFill="1" applyBorder="1" applyAlignment="1">
      <alignment horizontal="right" vertical="center"/>
    </xf>
    <xf numFmtId="168" fontId="23" fillId="7" borderId="23" xfId="333" applyFont="1" applyFill="1" applyBorder="1" applyAlignment="1">
      <alignment horizontal="right" vertical="center" wrapText="1"/>
    </xf>
    <xf numFmtId="0" fontId="23" fillId="0" borderId="0" xfId="0" applyFont="1"/>
    <xf numFmtId="168" fontId="0" fillId="0" borderId="27" xfId="333" applyFont="1" applyFill="1" applyBorder="1" applyAlignment="1">
      <alignment horizontal="right" vertical="center"/>
    </xf>
    <xf numFmtId="0" fontId="0" fillId="7" borderId="0" xfId="0" applyFill="1"/>
    <xf numFmtId="0" fontId="21" fillId="0" borderId="23" xfId="0" applyFont="1" applyFill="1" applyBorder="1" applyAlignment="1">
      <alignment horizontal="center" vertical="center"/>
    </xf>
    <xf numFmtId="168" fontId="21" fillId="7" borderId="23" xfId="333" applyFont="1" applyFill="1" applyBorder="1" applyAlignment="1">
      <alignment horizontal="right" vertical="center"/>
    </xf>
    <xf numFmtId="168" fontId="21" fillId="9" borderId="23" xfId="333" applyFont="1" applyFill="1" applyBorder="1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0" fillId="0" borderId="0" xfId="333" applyFont="1" applyAlignment="1">
      <alignment horizontal="center" vertical="center"/>
    </xf>
    <xf numFmtId="0" fontId="0" fillId="7" borderId="0" xfId="0" applyFill="1" applyAlignment="1">
      <alignment horizontal="center" vertical="center"/>
    </xf>
    <xf numFmtId="168" fontId="0" fillId="7" borderId="0" xfId="333" applyFont="1" applyFill="1" applyAlignment="1">
      <alignment horizontal="center" vertical="center"/>
    </xf>
    <xf numFmtId="168" fontId="21" fillId="7" borderId="0" xfId="333" applyFont="1" applyFill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4" fillId="2" borderId="2" xfId="0" applyFont="1" applyFill="1" applyBorder="1" applyAlignment="1">
      <alignment vertical="center"/>
    </xf>
    <xf numFmtId="4" fontId="24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6" fillId="2" borderId="0" xfId="0" applyFont="1" applyFill="1"/>
    <xf numFmtId="0" fontId="26" fillId="2" borderId="0" xfId="0" applyFont="1" applyFill="1" applyBorder="1"/>
    <xf numFmtId="168" fontId="25" fillId="2" borderId="0" xfId="333" applyFont="1" applyFill="1" applyBorder="1"/>
    <xf numFmtId="0" fontId="25" fillId="2" borderId="0" xfId="0" applyFont="1" applyFill="1" applyBorder="1"/>
    <xf numFmtId="0" fontId="25" fillId="2" borderId="0" xfId="0" applyFont="1" applyFill="1"/>
    <xf numFmtId="49" fontId="3" fillId="2" borderId="2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/>
    </xf>
    <xf numFmtId="0" fontId="27" fillId="2" borderId="5" xfId="0" applyFont="1" applyFill="1" applyBorder="1" applyAlignment="1">
      <alignment vertical="center"/>
    </xf>
    <xf numFmtId="0" fontId="28" fillId="2" borderId="0" xfId="0" applyFont="1" applyFill="1"/>
    <xf numFmtId="41" fontId="28" fillId="2" borderId="0" xfId="352" applyFont="1" applyFill="1" applyAlignment="1">
      <alignment vertical="center"/>
    </xf>
    <xf numFmtId="41" fontId="28" fillId="2" borderId="0" xfId="352" applyFont="1" applyFill="1"/>
    <xf numFmtId="0" fontId="30" fillId="2" borderId="0" xfId="0" applyFont="1" applyFill="1" applyBorder="1"/>
    <xf numFmtId="0" fontId="30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/>
    </xf>
    <xf numFmtId="0" fontId="31" fillId="2" borderId="0" xfId="0" applyFont="1" applyFill="1" applyBorder="1"/>
    <xf numFmtId="0" fontId="33" fillId="2" borderId="0" xfId="0" applyFont="1" applyFill="1" applyBorder="1"/>
    <xf numFmtId="0" fontId="34" fillId="2" borderId="0" xfId="0" applyFont="1" applyFill="1" applyBorder="1"/>
    <xf numFmtId="0" fontId="34" fillId="2" borderId="12" xfId="0" applyFont="1" applyFill="1" applyBorder="1"/>
    <xf numFmtId="1" fontId="3" fillId="2" borderId="2" xfId="0" applyNumberFormat="1" applyFont="1" applyFill="1" applyBorder="1" applyAlignment="1">
      <alignment horizontal="center" vertical="center" wrapText="1"/>
    </xf>
    <xf numFmtId="168" fontId="22" fillId="2" borderId="2" xfId="333" applyFont="1" applyFill="1" applyBorder="1" applyAlignment="1">
      <alignment horizontal="right" vertical="center" wrapText="1"/>
    </xf>
    <xf numFmtId="168" fontId="27" fillId="2" borderId="2" xfId="333" applyFont="1" applyFill="1" applyBorder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0" fillId="2" borderId="0" xfId="0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justify" vertical="center" wrapText="1" readingOrder="1"/>
    </xf>
    <xf numFmtId="176" fontId="37" fillId="4" borderId="2" xfId="333" applyNumberFormat="1" applyFont="1" applyFill="1" applyBorder="1" applyAlignment="1">
      <alignment horizontal="justify" vertical="center" wrapText="1" readingOrder="1"/>
    </xf>
    <xf numFmtId="3" fontId="0" fillId="2" borderId="0" xfId="0" applyNumberFormat="1" applyFill="1" applyAlignment="1">
      <alignment horizontal="center" vertical="center"/>
    </xf>
    <xf numFmtId="176" fontId="0" fillId="2" borderId="0" xfId="333" applyNumberFormat="1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3" fontId="41" fillId="10" borderId="2" xfId="0" applyNumberFormat="1" applyFont="1" applyFill="1" applyBorder="1" applyAlignment="1">
      <alignment vertical="center" wrapText="1" readingOrder="1"/>
    </xf>
    <xf numFmtId="3" fontId="0" fillId="2" borderId="0" xfId="0" applyNumberFormat="1" applyFill="1"/>
    <xf numFmtId="3" fontId="42" fillId="2" borderId="0" xfId="0" applyNumberFormat="1" applyFont="1" applyFill="1"/>
    <xf numFmtId="0" fontId="43" fillId="2" borderId="0" xfId="0" applyFont="1" applyFill="1"/>
    <xf numFmtId="4" fontId="46" fillId="2" borderId="2" xfId="0" applyNumberFormat="1" applyFont="1" applyFill="1" applyBorder="1" applyAlignment="1">
      <alignment horizontal="right" vertical="center" wrapText="1"/>
    </xf>
    <xf numFmtId="0" fontId="46" fillId="2" borderId="2" xfId="0" applyFont="1" applyFill="1" applyBorder="1" applyAlignment="1">
      <alignment horizontal="center" vertical="center" wrapText="1"/>
    </xf>
    <xf numFmtId="49" fontId="46" fillId="2" borderId="2" xfId="0" applyNumberFormat="1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/>
    </xf>
    <xf numFmtId="14" fontId="46" fillId="2" borderId="2" xfId="0" applyNumberFormat="1" applyFont="1" applyFill="1" applyBorder="1" applyAlignment="1">
      <alignment vertical="center"/>
    </xf>
    <xf numFmtId="168" fontId="46" fillId="2" borderId="2" xfId="333" applyFont="1" applyFill="1" applyBorder="1" applyAlignment="1">
      <alignment vertical="center"/>
    </xf>
    <xf numFmtId="14" fontId="46" fillId="2" borderId="2" xfId="0" applyNumberFormat="1" applyFont="1" applyFill="1" applyBorder="1" applyAlignment="1">
      <alignment horizontal="center" vertical="center"/>
    </xf>
    <xf numFmtId="0" fontId="46" fillId="2" borderId="0" xfId="0" applyFont="1" applyFill="1"/>
    <xf numFmtId="4" fontId="47" fillId="2" borderId="2" xfId="0" applyNumberFormat="1" applyFont="1" applyFill="1" applyBorder="1" applyAlignment="1">
      <alignment horizontal="right" vertical="center" wrapText="1"/>
    </xf>
    <xf numFmtId="14" fontId="46" fillId="2" borderId="2" xfId="333" applyNumberFormat="1" applyFont="1" applyFill="1" applyBorder="1" applyAlignment="1">
      <alignment horizontal="right" vertical="center" wrapText="1"/>
    </xf>
    <xf numFmtId="4" fontId="46" fillId="2" borderId="2" xfId="0" applyNumberFormat="1" applyFont="1" applyFill="1" applyBorder="1"/>
    <xf numFmtId="0" fontId="46" fillId="2" borderId="2" xfId="0" applyFont="1" applyFill="1" applyBorder="1" applyAlignment="1">
      <alignment horizontal="center"/>
    </xf>
    <xf numFmtId="0" fontId="46" fillId="2" borderId="2" xfId="0" applyFont="1" applyFill="1" applyBorder="1" applyAlignment="1">
      <alignment wrapText="1"/>
    </xf>
    <xf numFmtId="14" fontId="46" fillId="2" borderId="2" xfId="0" applyNumberFormat="1" applyFont="1" applyFill="1" applyBorder="1"/>
    <xf numFmtId="0" fontId="49" fillId="2" borderId="0" xfId="0" applyFont="1" applyFill="1"/>
    <xf numFmtId="168" fontId="49" fillId="2" borderId="0" xfId="333" applyFont="1" applyFill="1"/>
    <xf numFmtId="0" fontId="46" fillId="2" borderId="0" xfId="0" applyFont="1" applyFill="1" applyAlignment="1">
      <alignment horizontal="left" vertical="center" wrapText="1"/>
    </xf>
    <xf numFmtId="4" fontId="46" fillId="2" borderId="0" xfId="0" applyNumberFormat="1" applyFont="1" applyFill="1" applyAlignment="1">
      <alignment horizontal="left" vertical="center" wrapText="1"/>
    </xf>
    <xf numFmtId="49" fontId="46" fillId="2" borderId="2" xfId="0" applyNumberFormat="1" applyFont="1" applyFill="1" applyBorder="1" applyAlignment="1">
      <alignment wrapText="1"/>
    </xf>
    <xf numFmtId="14" fontId="46" fillId="2" borderId="2" xfId="0" applyNumberFormat="1" applyFont="1" applyFill="1" applyBorder="1" applyAlignment="1">
      <alignment horizontal="center" vertical="center" wrapText="1"/>
    </xf>
    <xf numFmtId="3" fontId="46" fillId="2" borderId="2" xfId="0" applyNumberFormat="1" applyFont="1" applyFill="1" applyBorder="1" applyAlignment="1">
      <alignment horizontal="center" vertical="center" wrapText="1"/>
    </xf>
    <xf numFmtId="37" fontId="46" fillId="2" borderId="2" xfId="0" applyNumberFormat="1" applyFont="1" applyFill="1" applyBorder="1" applyAlignment="1">
      <alignment horizontal="center" vertical="center" wrapText="1"/>
    </xf>
    <xf numFmtId="4" fontId="46" fillId="2" borderId="2" xfId="0" applyNumberFormat="1" applyFont="1" applyFill="1" applyBorder="1" applyAlignment="1">
      <alignment horizontal="center" vertical="center" wrapText="1"/>
    </xf>
    <xf numFmtId="0" fontId="47" fillId="2" borderId="0" xfId="0" applyFont="1" applyFill="1"/>
    <xf numFmtId="0" fontId="50" fillId="2" borderId="2" xfId="0" applyFont="1" applyFill="1" applyBorder="1" applyAlignment="1">
      <alignment horizontal="center" vertical="center" wrapText="1"/>
    </xf>
    <xf numFmtId="49" fontId="50" fillId="2" borderId="2" xfId="0" applyNumberFormat="1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center" vertical="center"/>
    </xf>
    <xf numFmtId="3" fontId="50" fillId="2" borderId="4" xfId="0" applyNumberFormat="1" applyFont="1" applyFill="1" applyBorder="1" applyAlignment="1">
      <alignment horizontal="right" vertical="center" wrapText="1"/>
    </xf>
    <xf numFmtId="4" fontId="50" fillId="2" borderId="2" xfId="0" applyNumberFormat="1" applyFont="1" applyFill="1" applyBorder="1" applyAlignment="1">
      <alignment horizontal="right" vertical="center" wrapText="1"/>
    </xf>
    <xf numFmtId="0" fontId="50" fillId="2" borderId="0" xfId="0" applyFont="1" applyFill="1"/>
    <xf numFmtId="3" fontId="52" fillId="2" borderId="15" xfId="0" applyNumberFormat="1" applyFont="1" applyFill="1" applyBorder="1" applyAlignment="1">
      <alignment horizontal="center" vertical="center" wrapText="1"/>
    </xf>
    <xf numFmtId="4" fontId="50" fillId="2" borderId="4" xfId="0" applyNumberFormat="1" applyFont="1" applyFill="1" applyBorder="1" applyAlignment="1">
      <alignment horizontal="right" vertical="center" wrapText="1"/>
    </xf>
    <xf numFmtId="49" fontId="47" fillId="2" borderId="2" xfId="0" applyNumberFormat="1" applyFont="1" applyFill="1" applyBorder="1" applyAlignment="1">
      <alignment horizontal="center" vertical="center" wrapText="1"/>
    </xf>
    <xf numFmtId="177" fontId="47" fillId="2" borderId="2" xfId="0" applyNumberFormat="1" applyFont="1" applyFill="1" applyBorder="1" applyAlignment="1" applyProtection="1">
      <alignment horizontal="justify" vertical="center" wrapText="1"/>
    </xf>
    <xf numFmtId="3" fontId="52" fillId="2" borderId="2" xfId="0" applyNumberFormat="1" applyFont="1" applyFill="1" applyBorder="1" applyAlignment="1">
      <alignment horizontal="center" vertical="center" wrapText="1"/>
    </xf>
    <xf numFmtId="14" fontId="52" fillId="2" borderId="2" xfId="0" applyNumberFormat="1" applyFont="1" applyFill="1" applyBorder="1" applyAlignment="1">
      <alignment horizontal="center" vertical="center" wrapText="1"/>
    </xf>
    <xf numFmtId="4" fontId="52" fillId="2" borderId="2" xfId="0" applyNumberFormat="1" applyFont="1" applyFill="1" applyBorder="1" applyAlignment="1">
      <alignment horizontal="center" vertical="center" wrapText="1"/>
    </xf>
    <xf numFmtId="37" fontId="20" fillId="2" borderId="2" xfId="0" applyNumberFormat="1" applyFont="1" applyFill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4" fillId="2" borderId="0" xfId="0" applyFont="1" applyFill="1"/>
    <xf numFmtId="0" fontId="50" fillId="0" borderId="2" xfId="0" applyFont="1" applyBorder="1" applyAlignment="1">
      <alignment horizontal="center" vertical="center"/>
    </xf>
    <xf numFmtId="177" fontId="50" fillId="2" borderId="2" xfId="0" applyNumberFormat="1" applyFont="1" applyFill="1" applyBorder="1" applyAlignment="1" applyProtection="1">
      <alignment horizontal="justify" vertical="center" wrapText="1"/>
    </xf>
    <xf numFmtId="14" fontId="50" fillId="2" borderId="2" xfId="0" applyNumberFormat="1" applyFont="1" applyFill="1" applyBorder="1" applyAlignment="1">
      <alignment vertical="center"/>
    </xf>
    <xf numFmtId="168" fontId="50" fillId="2" borderId="2" xfId="333" applyFont="1" applyFill="1" applyBorder="1" applyAlignment="1">
      <alignment vertical="center"/>
    </xf>
    <xf numFmtId="14" fontId="50" fillId="2" borderId="2" xfId="0" applyNumberFormat="1" applyFont="1" applyFill="1" applyBorder="1" applyAlignment="1">
      <alignment horizontal="center" vertical="center"/>
    </xf>
    <xf numFmtId="177" fontId="47" fillId="2" borderId="2" xfId="0" applyNumberFormat="1" applyFont="1" applyFill="1" applyBorder="1" applyAlignment="1">
      <alignment horizontal="justify" vertical="center" wrapText="1"/>
    </xf>
    <xf numFmtId="14" fontId="47" fillId="2" borderId="2" xfId="0" applyNumberFormat="1" applyFont="1" applyFill="1" applyBorder="1" applyAlignment="1">
      <alignment vertical="center"/>
    </xf>
    <xf numFmtId="168" fontId="47" fillId="2" borderId="2" xfId="333" applyFont="1" applyFill="1" applyBorder="1" applyAlignment="1">
      <alignment vertical="center"/>
    </xf>
    <xf numFmtId="14" fontId="47" fillId="2" borderId="2" xfId="0" applyNumberFormat="1" applyFont="1" applyFill="1" applyBorder="1" applyAlignment="1">
      <alignment horizontal="center" vertical="center"/>
    </xf>
    <xf numFmtId="3" fontId="55" fillId="2" borderId="2" xfId="0" applyNumberFormat="1" applyFont="1" applyFill="1" applyBorder="1" applyAlignment="1">
      <alignment horizontal="center" vertical="center" wrapText="1"/>
    </xf>
    <xf numFmtId="14" fontId="55" fillId="2" borderId="2" xfId="0" applyNumberFormat="1" applyFont="1" applyFill="1" applyBorder="1" applyAlignment="1">
      <alignment horizontal="center" vertical="center" wrapText="1"/>
    </xf>
    <xf numFmtId="4" fontId="55" fillId="2" borderId="2" xfId="0" applyNumberFormat="1" applyFont="1" applyFill="1" applyBorder="1" applyAlignment="1">
      <alignment horizontal="center" vertical="center" wrapText="1"/>
    </xf>
    <xf numFmtId="37" fontId="56" fillId="2" borderId="2" xfId="0" applyNumberFormat="1" applyFont="1" applyFill="1" applyBorder="1" applyAlignment="1">
      <alignment horizontal="center" vertical="center" wrapText="1"/>
    </xf>
    <xf numFmtId="3" fontId="50" fillId="2" borderId="2" xfId="0" applyNumberFormat="1" applyFont="1" applyFill="1" applyBorder="1" applyAlignment="1">
      <alignment horizontal="center" vertical="center" wrapText="1"/>
    </xf>
    <xf numFmtId="177" fontId="50" fillId="0" borderId="2" xfId="0" applyNumberFormat="1" applyFont="1" applyBorder="1" applyAlignment="1">
      <alignment horizontal="justify" vertical="center" wrapText="1"/>
    </xf>
    <xf numFmtId="0" fontId="50" fillId="2" borderId="2" xfId="0" applyFont="1" applyFill="1" applyBorder="1" applyAlignment="1">
      <alignment wrapText="1"/>
    </xf>
    <xf numFmtId="14" fontId="50" fillId="2" borderId="2" xfId="0" applyNumberFormat="1" applyFont="1" applyFill="1" applyBorder="1"/>
    <xf numFmtId="177" fontId="47" fillId="0" borderId="2" xfId="0" applyNumberFormat="1" applyFont="1" applyBorder="1" applyAlignment="1">
      <alignment horizontal="justify" vertical="center" wrapText="1"/>
    </xf>
    <xf numFmtId="49" fontId="50" fillId="2" borderId="2" xfId="0" applyNumberFormat="1" applyFont="1" applyFill="1" applyBorder="1" applyAlignment="1">
      <alignment horizontal="center" vertical="center"/>
    </xf>
    <xf numFmtId="0" fontId="56" fillId="2" borderId="0" xfId="0" applyFont="1" applyFill="1"/>
    <xf numFmtId="4" fontId="50" fillId="2" borderId="0" xfId="0" applyNumberFormat="1" applyFont="1" applyFill="1" applyBorder="1" applyAlignment="1">
      <alignment horizontal="left" vertical="center" wrapText="1"/>
    </xf>
    <xf numFmtId="168" fontId="56" fillId="2" borderId="0" xfId="333" applyFont="1" applyFill="1" applyBorder="1"/>
    <xf numFmtId="0" fontId="56" fillId="2" borderId="0" xfId="0" applyFont="1" applyFill="1" applyBorder="1"/>
    <xf numFmtId="0" fontId="13" fillId="2" borderId="0" xfId="0" applyFont="1" applyFill="1"/>
    <xf numFmtId="0" fontId="57" fillId="2" borderId="0" xfId="0" applyFont="1" applyFill="1"/>
    <xf numFmtId="0" fontId="0" fillId="2" borderId="0" xfId="0" applyFont="1" applyFill="1"/>
    <xf numFmtId="0" fontId="44" fillId="2" borderId="2" xfId="0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vertical="center"/>
    </xf>
    <xf numFmtId="4" fontId="50" fillId="2" borderId="7" xfId="0" applyNumberFormat="1" applyFont="1" applyFill="1" applyBorder="1" applyAlignment="1">
      <alignment horizontal="right" vertical="center" wrapText="1"/>
    </xf>
    <xf numFmtId="0" fontId="50" fillId="2" borderId="9" xfId="0" applyFont="1" applyFill="1" applyBorder="1"/>
    <xf numFmtId="0" fontId="47" fillId="2" borderId="10" xfId="0" applyFont="1" applyFill="1" applyBorder="1" applyAlignment="1">
      <alignment wrapText="1"/>
    </xf>
    <xf numFmtId="0" fontId="47" fillId="2" borderId="11" xfId="0" applyFont="1" applyFill="1" applyBorder="1" applyAlignment="1">
      <alignment wrapText="1"/>
    </xf>
    <xf numFmtId="0" fontId="47" fillId="2" borderId="0" xfId="0" applyFont="1" applyFill="1" applyBorder="1" applyAlignment="1">
      <alignment wrapText="1"/>
    </xf>
    <xf numFmtId="0" fontId="47" fillId="2" borderId="8" xfId="0" applyFont="1" applyFill="1" applyBorder="1" applyAlignment="1">
      <alignment wrapText="1"/>
    </xf>
    <xf numFmtId="0" fontId="50" fillId="2" borderId="10" xfId="0" applyFont="1" applyFill="1" applyBorder="1"/>
    <xf numFmtId="4" fontId="50" fillId="2" borderId="10" xfId="0" applyNumberFormat="1" applyFont="1" applyFill="1" applyBorder="1" applyAlignment="1">
      <alignment vertical="center" wrapText="1"/>
    </xf>
    <xf numFmtId="0" fontId="50" fillId="2" borderId="10" xfId="0" applyFont="1" applyFill="1" applyBorder="1" applyAlignment="1">
      <alignment horizontal="right" vertical="center" wrapText="1"/>
    </xf>
    <xf numFmtId="0" fontId="50" fillId="2" borderId="10" xfId="0" applyFont="1" applyFill="1" applyBorder="1" applyAlignment="1">
      <alignment vertical="center"/>
    </xf>
    <xf numFmtId="0" fontId="47" fillId="2" borderId="11" xfId="0" applyFont="1" applyFill="1" applyBorder="1" applyAlignment="1">
      <alignment vertical="center" wrapText="1"/>
    </xf>
    <xf numFmtId="0" fontId="47" fillId="2" borderId="12" xfId="0" applyFont="1" applyFill="1" applyBorder="1" applyAlignment="1">
      <alignment vertical="center" wrapText="1"/>
    </xf>
    <xf numFmtId="0" fontId="47" fillId="2" borderId="0" xfId="0" applyFont="1" applyFill="1" applyBorder="1" applyAlignment="1">
      <alignment vertical="center" wrapText="1"/>
    </xf>
    <xf numFmtId="0" fontId="47" fillId="2" borderId="8" xfId="0" applyFont="1" applyFill="1" applyBorder="1" applyAlignment="1">
      <alignment vertical="center" wrapText="1"/>
    </xf>
    <xf numFmtId="4" fontId="50" fillId="2" borderId="0" xfId="0" applyNumberFormat="1" applyFont="1" applyFill="1" applyBorder="1" applyAlignment="1">
      <alignment vertical="center" wrapText="1"/>
    </xf>
    <xf numFmtId="0" fontId="50" fillId="2" borderId="0" xfId="0" applyFont="1" applyFill="1" applyBorder="1" applyAlignment="1">
      <alignment horizontal="right" vertical="center" wrapText="1"/>
    </xf>
    <xf numFmtId="0" fontId="50" fillId="2" borderId="0" xfId="0" applyFont="1" applyFill="1" applyBorder="1" applyAlignment="1">
      <alignment vertical="center"/>
    </xf>
    <xf numFmtId="4" fontId="50" fillId="2" borderId="0" xfId="0" applyNumberFormat="1" applyFont="1" applyFill="1" applyBorder="1" applyAlignment="1">
      <alignment wrapText="1"/>
    </xf>
    <xf numFmtId="0" fontId="50" fillId="2" borderId="0" xfId="0" applyFont="1" applyFill="1" applyBorder="1" applyAlignment="1">
      <alignment horizontal="right" wrapText="1"/>
    </xf>
    <xf numFmtId="0" fontId="50" fillId="2" borderId="0" xfId="0" applyFont="1" applyFill="1" applyAlignment="1"/>
    <xf numFmtId="0" fontId="50" fillId="2" borderId="12" xfId="0" applyFont="1" applyFill="1" applyBorder="1"/>
    <xf numFmtId="0" fontId="50" fillId="2" borderId="0" xfId="0" applyFont="1" applyFill="1" applyBorder="1"/>
    <xf numFmtId="4" fontId="47" fillId="2" borderId="1" xfId="0" applyNumberFormat="1" applyFont="1" applyFill="1" applyBorder="1" applyAlignment="1">
      <alignment vertical="top" wrapText="1"/>
    </xf>
    <xf numFmtId="0" fontId="50" fillId="2" borderId="1" xfId="0" applyFont="1" applyFill="1" applyBorder="1" applyAlignment="1">
      <alignment horizontal="right" vertical="center" wrapText="1"/>
    </xf>
    <xf numFmtId="0" fontId="47" fillId="2" borderId="1" xfId="0" applyFont="1" applyFill="1" applyBorder="1" applyAlignment="1">
      <alignment vertical="center" wrapText="1"/>
    </xf>
    <xf numFmtId="0" fontId="47" fillId="2" borderId="14" xfId="0" applyFont="1" applyFill="1" applyBorder="1" applyAlignment="1">
      <alignment vertical="center" wrapText="1"/>
    </xf>
    <xf numFmtId="0" fontId="47" fillId="2" borderId="5" xfId="0" applyFont="1" applyFill="1" applyBorder="1" applyAlignment="1">
      <alignment vertical="center"/>
    </xf>
    <xf numFmtId="0" fontId="47" fillId="2" borderId="6" xfId="0" applyFont="1" applyFill="1" applyBorder="1" applyAlignment="1">
      <alignment vertical="center" wrapText="1"/>
    </xf>
    <xf numFmtId="0" fontId="50" fillId="2" borderId="5" xfId="0" applyFont="1" applyFill="1" applyBorder="1" applyAlignment="1">
      <alignment vertical="center"/>
    </xf>
    <xf numFmtId="3" fontId="50" fillId="2" borderId="5" xfId="0" applyNumberFormat="1" applyFont="1" applyFill="1" applyBorder="1" applyAlignment="1">
      <alignment vertical="center" wrapText="1"/>
    </xf>
    <xf numFmtId="4" fontId="50" fillId="2" borderId="5" xfId="0" applyNumberFormat="1" applyFont="1" applyFill="1" applyBorder="1" applyAlignment="1">
      <alignment vertical="center" wrapText="1"/>
    </xf>
    <xf numFmtId="0" fontId="48" fillId="2" borderId="0" xfId="0" applyFont="1" applyFill="1" applyAlignment="1">
      <alignment vertical="center"/>
    </xf>
    <xf numFmtId="168" fontId="48" fillId="2" borderId="2" xfId="333" applyFont="1" applyFill="1" applyBorder="1" applyAlignment="1">
      <alignment horizontal="right" vertical="center" wrapText="1"/>
    </xf>
    <xf numFmtId="41" fontId="48" fillId="2" borderId="0" xfId="352" applyFont="1" applyFill="1" applyAlignment="1">
      <alignment vertical="center"/>
    </xf>
    <xf numFmtId="0" fontId="48" fillId="2" borderId="0" xfId="0" applyFont="1" applyFill="1"/>
    <xf numFmtId="41" fontId="48" fillId="2" borderId="0" xfId="352" applyFont="1" applyFill="1"/>
    <xf numFmtId="168" fontId="44" fillId="2" borderId="2" xfId="333" applyFont="1" applyFill="1" applyBorder="1"/>
    <xf numFmtId="0" fontId="47" fillId="2" borderId="0" xfId="0" applyFont="1" applyFill="1" applyBorder="1" applyAlignment="1">
      <alignment horizontal="justify" vertical="center" wrapText="1"/>
    </xf>
    <xf numFmtId="0" fontId="47" fillId="2" borderId="8" xfId="0" applyFont="1" applyFill="1" applyBorder="1" applyAlignment="1">
      <alignment horizontal="justify" vertical="center" wrapText="1"/>
    </xf>
    <xf numFmtId="0" fontId="47" fillId="2" borderId="2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left" vertical="center" wrapText="1"/>
    </xf>
    <xf numFmtId="0" fontId="50" fillId="2" borderId="2" xfId="0" applyFont="1" applyFill="1" applyBorder="1" applyAlignment="1">
      <alignment horizontal="left" vertical="center" wrapText="1"/>
    </xf>
    <xf numFmtId="0" fontId="50" fillId="2" borderId="6" xfId="0" applyFont="1" applyFill="1" applyBorder="1" applyAlignment="1">
      <alignment horizontal="left" vertical="center" wrapText="1"/>
    </xf>
    <xf numFmtId="0" fontId="50" fillId="2" borderId="0" xfId="0" applyFont="1" applyFill="1" applyBorder="1" applyAlignment="1">
      <alignment horizontal="left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/>
    </xf>
    <xf numFmtId="0" fontId="50" fillId="2" borderId="10" xfId="0" applyFont="1" applyFill="1" applyBorder="1" applyAlignment="1">
      <alignment horizontal="right" vertical="center"/>
    </xf>
    <xf numFmtId="0" fontId="47" fillId="2" borderId="11" xfId="0" applyFont="1" applyFill="1" applyBorder="1" applyAlignment="1">
      <alignment horizontal="right" vertical="center" wrapText="1"/>
    </xf>
    <xf numFmtId="0" fontId="50" fillId="2" borderId="0" xfId="0" applyFont="1" applyFill="1" applyBorder="1" applyAlignment="1">
      <alignment horizontal="right" vertical="center"/>
    </xf>
    <xf numFmtId="0" fontId="47" fillId="2" borderId="8" xfId="0" applyFont="1" applyFill="1" applyBorder="1" applyAlignment="1">
      <alignment horizontal="right" vertical="center" wrapText="1"/>
    </xf>
    <xf numFmtId="0" fontId="47" fillId="2" borderId="0" xfId="0" applyFont="1" applyFill="1" applyBorder="1" applyAlignment="1">
      <alignment horizontal="right" wrapText="1"/>
    </xf>
    <xf numFmtId="0" fontId="47" fillId="2" borderId="8" xfId="0" applyFont="1" applyFill="1" applyBorder="1" applyAlignment="1">
      <alignment horizontal="right" wrapText="1"/>
    </xf>
    <xf numFmtId="0" fontId="47" fillId="2" borderId="1" xfId="0" applyFont="1" applyFill="1" applyBorder="1" applyAlignment="1">
      <alignment horizontal="right" vertical="center" wrapText="1"/>
    </xf>
    <xf numFmtId="0" fontId="47" fillId="2" borderId="14" xfId="0" applyFont="1" applyFill="1" applyBorder="1" applyAlignment="1">
      <alignment horizontal="right" vertical="center" wrapText="1"/>
    </xf>
    <xf numFmtId="3" fontId="47" fillId="2" borderId="4" xfId="0" applyNumberFormat="1" applyFont="1" applyFill="1" applyBorder="1" applyAlignment="1">
      <alignment horizontal="center" vertical="center" wrapText="1"/>
    </xf>
    <xf numFmtId="0" fontId="50" fillId="2" borderId="2" xfId="0" applyFont="1" applyFill="1" applyBorder="1"/>
    <xf numFmtId="4" fontId="50" fillId="2" borderId="5" xfId="0" applyNumberFormat="1" applyFont="1" applyFill="1" applyBorder="1" applyAlignment="1">
      <alignment horizontal="right" vertical="center" wrapText="1"/>
    </xf>
    <xf numFmtId="0" fontId="44" fillId="2" borderId="5" xfId="0" applyFont="1" applyFill="1" applyBorder="1" applyAlignment="1">
      <alignment horizontal="right" vertical="center"/>
    </xf>
    <xf numFmtId="41" fontId="48" fillId="2" borderId="0" xfId="352" applyFont="1" applyFill="1" applyAlignment="1">
      <alignment horizontal="right" vertical="center"/>
    </xf>
    <xf numFmtId="41" fontId="48" fillId="2" borderId="0" xfId="352" applyFont="1" applyFill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justify" vertical="center" wrapText="1" readingOrder="1"/>
    </xf>
    <xf numFmtId="176" fontId="37" fillId="4" borderId="4" xfId="333" applyNumberFormat="1" applyFont="1" applyFill="1" applyBorder="1" applyAlignment="1">
      <alignment horizontal="justify" vertical="center" wrapText="1" readingOrder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4" borderId="31" xfId="0" applyNumberFormat="1" applyFont="1" applyFill="1" applyBorder="1" applyAlignment="1">
      <alignment horizontal="center" vertical="center" wrapText="1"/>
    </xf>
    <xf numFmtId="1" fontId="3" fillId="2" borderId="31" xfId="0" applyNumberFormat="1" applyFont="1" applyFill="1" applyBorder="1" applyAlignment="1">
      <alignment horizontal="center" vertical="center" wrapText="1"/>
    </xf>
    <xf numFmtId="0" fontId="37" fillId="2" borderId="31" xfId="0" applyFont="1" applyFill="1" applyBorder="1" applyAlignment="1">
      <alignment horizontal="justify" vertical="center" wrapText="1" readingOrder="1"/>
    </xf>
    <xf numFmtId="176" fontId="37" fillId="4" borderId="32" xfId="333" applyNumberFormat="1" applyFont="1" applyFill="1" applyBorder="1" applyAlignment="1">
      <alignment horizontal="justify" vertical="center" wrapText="1" readingOrder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 wrapText="1"/>
    </xf>
    <xf numFmtId="49" fontId="3" fillId="4" borderId="34" xfId="0" applyNumberFormat="1" applyFont="1" applyFill="1" applyBorder="1" applyAlignment="1">
      <alignment horizontal="center" vertical="center" wrapText="1"/>
    </xf>
    <xf numFmtId="1" fontId="3" fillId="2" borderId="34" xfId="0" applyNumberFormat="1" applyFont="1" applyFill="1" applyBorder="1" applyAlignment="1">
      <alignment horizontal="center" vertical="center" wrapText="1"/>
    </xf>
    <xf numFmtId="0" fontId="37" fillId="2" borderId="34" xfId="0" applyFont="1" applyFill="1" applyBorder="1" applyAlignment="1">
      <alignment horizontal="justify" vertical="center" wrapText="1" readingOrder="1"/>
    </xf>
    <xf numFmtId="176" fontId="37" fillId="4" borderId="35" xfId="333" applyNumberFormat="1" applyFont="1" applyFill="1" applyBorder="1" applyAlignment="1">
      <alignment horizontal="justify" vertical="center" wrapText="1" readingOrder="1"/>
    </xf>
    <xf numFmtId="0" fontId="4" fillId="2" borderId="4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 wrapText="1"/>
    </xf>
    <xf numFmtId="49" fontId="3" fillId="4" borderId="43" xfId="0" applyNumberFormat="1" applyFont="1" applyFill="1" applyBorder="1" applyAlignment="1">
      <alignment horizontal="center" vertical="center" wrapText="1"/>
    </xf>
    <xf numFmtId="1" fontId="3" fillId="2" borderId="43" xfId="0" applyNumberFormat="1" applyFont="1" applyFill="1" applyBorder="1" applyAlignment="1">
      <alignment horizontal="center" vertical="center" wrapText="1"/>
    </xf>
    <xf numFmtId="0" fontId="37" fillId="2" borderId="43" xfId="0" applyFont="1" applyFill="1" applyBorder="1" applyAlignment="1">
      <alignment horizontal="justify" vertical="center" wrapText="1" readingOrder="1"/>
    </xf>
    <xf numFmtId="176" fontId="37" fillId="4" borderId="42" xfId="333" applyNumberFormat="1" applyFont="1" applyFill="1" applyBorder="1" applyAlignment="1">
      <alignment horizontal="justify" vertical="center" wrapText="1" readingOrder="1"/>
    </xf>
    <xf numFmtId="0" fontId="39" fillId="10" borderId="3" xfId="0" applyFont="1" applyFill="1" applyBorder="1" applyAlignment="1">
      <alignment vertical="center" wrapText="1" readingOrder="1"/>
    </xf>
    <xf numFmtId="0" fontId="39" fillId="10" borderId="3" xfId="0" applyFont="1" applyFill="1" applyBorder="1" applyAlignment="1">
      <alignment horizontal="center" vertical="center" wrapText="1" readingOrder="1"/>
    </xf>
    <xf numFmtId="0" fontId="59" fillId="10" borderId="3" xfId="0" applyFont="1" applyFill="1" applyBorder="1" applyAlignment="1">
      <alignment vertical="center" wrapText="1" readingOrder="1"/>
    </xf>
    <xf numFmtId="1" fontId="13" fillId="4" borderId="43" xfId="0" applyNumberFormat="1" applyFont="1" applyFill="1" applyBorder="1" applyAlignment="1">
      <alignment horizontal="center" vertical="center" wrapText="1"/>
    </xf>
    <xf numFmtId="1" fontId="13" fillId="4" borderId="31" xfId="0" applyNumberFormat="1" applyFont="1" applyFill="1" applyBorder="1" applyAlignment="1">
      <alignment horizontal="center" vertical="center" wrapText="1"/>
    </xf>
    <xf numFmtId="1" fontId="13" fillId="4" borderId="34" xfId="0" applyNumberFormat="1" applyFont="1" applyFill="1" applyBorder="1" applyAlignment="1">
      <alignment horizontal="center" vertical="center" wrapText="1"/>
    </xf>
    <xf numFmtId="1" fontId="13" fillId="4" borderId="4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0" fontId="60" fillId="2" borderId="9" xfId="0" applyFont="1" applyFill="1" applyBorder="1"/>
    <xf numFmtId="0" fontId="61" fillId="2" borderId="10" xfId="0" applyFont="1" applyFill="1" applyBorder="1" applyAlignment="1">
      <alignment wrapText="1"/>
    </xf>
    <xf numFmtId="0" fontId="61" fillId="2" borderId="11" xfId="0" applyFont="1" applyFill="1" applyBorder="1" applyAlignment="1">
      <alignment wrapText="1"/>
    </xf>
    <xf numFmtId="0" fontId="60" fillId="2" borderId="0" xfId="0" applyFont="1" applyFill="1"/>
    <xf numFmtId="0" fontId="61" fillId="2" borderId="0" xfId="0" applyFont="1" applyFill="1" applyBorder="1" applyAlignment="1">
      <alignment wrapText="1"/>
    </xf>
    <xf numFmtId="0" fontId="61" fillId="2" borderId="8" xfId="0" applyFont="1" applyFill="1" applyBorder="1" applyAlignment="1">
      <alignment wrapText="1"/>
    </xf>
    <xf numFmtId="0" fontId="60" fillId="2" borderId="10" xfId="0" applyFont="1" applyFill="1" applyBorder="1"/>
    <xf numFmtId="4" fontId="60" fillId="2" borderId="10" xfId="0" applyNumberFormat="1" applyFont="1" applyFill="1" applyBorder="1" applyAlignment="1">
      <alignment vertical="center" wrapText="1"/>
    </xf>
    <xf numFmtId="0" fontId="60" fillId="2" borderId="10" xfId="0" applyFont="1" applyFill="1" applyBorder="1" applyAlignment="1">
      <alignment horizontal="right" vertical="center" wrapText="1"/>
    </xf>
    <xf numFmtId="0" fontId="60" fillId="2" borderId="10" xfId="0" applyFont="1" applyFill="1" applyBorder="1" applyAlignment="1">
      <alignment vertical="center"/>
    </xf>
    <xf numFmtId="0" fontId="61" fillId="2" borderId="11" xfId="0" applyFont="1" applyFill="1" applyBorder="1" applyAlignment="1">
      <alignment vertical="center" wrapText="1"/>
    </xf>
    <xf numFmtId="0" fontId="61" fillId="2" borderId="12" xfId="0" applyFont="1" applyFill="1" applyBorder="1" applyAlignment="1">
      <alignment vertical="center" wrapText="1"/>
    </xf>
    <xf numFmtId="0" fontId="61" fillId="2" borderId="0" xfId="0" applyFont="1" applyFill="1" applyBorder="1" applyAlignment="1">
      <alignment vertical="center" wrapText="1"/>
    </xf>
    <xf numFmtId="0" fontId="61" fillId="2" borderId="8" xfId="0" applyFont="1" applyFill="1" applyBorder="1" applyAlignment="1">
      <alignment vertical="center" wrapText="1"/>
    </xf>
    <xf numFmtId="4" fontId="60" fillId="2" borderId="0" xfId="0" applyNumberFormat="1" applyFont="1" applyFill="1" applyBorder="1" applyAlignment="1">
      <alignment vertical="center" wrapText="1"/>
    </xf>
    <xf numFmtId="0" fontId="60" fillId="2" borderId="0" xfId="0" applyFont="1" applyFill="1" applyBorder="1" applyAlignment="1">
      <alignment horizontal="right" vertical="center" wrapText="1"/>
    </xf>
    <xf numFmtId="0" fontId="60" fillId="2" borderId="0" xfId="0" applyFont="1" applyFill="1" applyBorder="1" applyAlignment="1">
      <alignment vertical="center"/>
    </xf>
    <xf numFmtId="4" fontId="60" fillId="2" borderId="0" xfId="0" applyNumberFormat="1" applyFont="1" applyFill="1" applyBorder="1" applyAlignment="1">
      <alignment wrapText="1"/>
    </xf>
    <xf numFmtId="0" fontId="60" fillId="2" borderId="0" xfId="0" applyFont="1" applyFill="1" applyBorder="1" applyAlignment="1">
      <alignment horizontal="right" wrapText="1"/>
    </xf>
    <xf numFmtId="0" fontId="60" fillId="2" borderId="0" xfId="0" applyFont="1" applyFill="1" applyAlignment="1"/>
    <xf numFmtId="0" fontId="60" fillId="2" borderId="12" xfId="0" applyFont="1" applyFill="1" applyBorder="1"/>
    <xf numFmtId="0" fontId="60" fillId="2" borderId="0" xfId="0" applyFont="1" applyFill="1" applyBorder="1"/>
    <xf numFmtId="4" fontId="61" fillId="2" borderId="1" xfId="0" applyNumberFormat="1" applyFont="1" applyFill="1" applyBorder="1" applyAlignment="1">
      <alignment vertical="top" wrapText="1"/>
    </xf>
    <xf numFmtId="0" fontId="60" fillId="2" borderId="1" xfId="0" applyFont="1" applyFill="1" applyBorder="1" applyAlignment="1">
      <alignment horizontal="right" vertical="center" wrapText="1"/>
    </xf>
    <xf numFmtId="0" fontId="61" fillId="2" borderId="1" xfId="0" applyFont="1" applyFill="1" applyBorder="1" applyAlignment="1">
      <alignment vertical="center" wrapText="1"/>
    </xf>
    <xf numFmtId="0" fontId="61" fillId="2" borderId="14" xfId="0" applyFont="1" applyFill="1" applyBorder="1" applyAlignment="1">
      <alignment vertical="center" wrapText="1"/>
    </xf>
    <xf numFmtId="0" fontId="60" fillId="2" borderId="2" xfId="0" applyFont="1" applyFill="1" applyBorder="1" applyAlignment="1">
      <alignment horizontal="center" vertical="center"/>
    </xf>
    <xf numFmtId="49" fontId="60" fillId="2" borderId="2" xfId="0" applyNumberFormat="1" applyFont="1" applyFill="1" applyBorder="1" applyAlignment="1">
      <alignment horizontal="center" vertical="center" wrapText="1"/>
    </xf>
    <xf numFmtId="4" fontId="61" fillId="2" borderId="2" xfId="0" applyNumberFormat="1" applyFont="1" applyFill="1" applyBorder="1" applyAlignment="1">
      <alignment horizontal="right" vertical="center" wrapText="1"/>
    </xf>
    <xf numFmtId="49" fontId="61" fillId="2" borderId="2" xfId="0" applyNumberFormat="1" applyFont="1" applyFill="1" applyBorder="1" applyAlignment="1">
      <alignment horizontal="center" vertical="center" wrapText="1"/>
    </xf>
    <xf numFmtId="14" fontId="61" fillId="2" borderId="2" xfId="333" applyNumberFormat="1" applyFont="1" applyFill="1" applyBorder="1" applyAlignment="1">
      <alignment horizontal="right" vertical="center" wrapText="1"/>
    </xf>
    <xf numFmtId="4" fontId="61" fillId="2" borderId="2" xfId="0" applyNumberFormat="1" applyFont="1" applyFill="1" applyBorder="1"/>
    <xf numFmtId="0" fontId="61" fillId="2" borderId="2" xfId="0" applyFont="1" applyFill="1" applyBorder="1" applyAlignment="1">
      <alignment wrapText="1"/>
    </xf>
    <xf numFmtId="14" fontId="61" fillId="2" borderId="2" xfId="0" applyNumberFormat="1" applyFont="1" applyFill="1" applyBorder="1"/>
    <xf numFmtId="0" fontId="61" fillId="2" borderId="0" xfId="0" applyFont="1" applyFill="1"/>
    <xf numFmtId="0" fontId="60" fillId="2" borderId="2" xfId="0" applyFont="1" applyFill="1" applyBorder="1" applyAlignment="1">
      <alignment horizontal="center" vertical="center" wrapText="1"/>
    </xf>
    <xf numFmtId="4" fontId="60" fillId="2" borderId="2" xfId="0" applyNumberFormat="1" applyFont="1" applyFill="1" applyBorder="1" applyAlignment="1">
      <alignment horizontal="right" vertical="center" wrapText="1"/>
    </xf>
    <xf numFmtId="4" fontId="60" fillId="2" borderId="3" xfId="0" applyNumberFormat="1" applyFont="1" applyFill="1" applyBorder="1" applyAlignment="1">
      <alignment horizontal="right" vertical="center" wrapText="1"/>
    </xf>
    <xf numFmtId="0" fontId="61" fillId="2" borderId="5" xfId="0" applyFont="1" applyFill="1" applyBorder="1" applyAlignment="1">
      <alignment vertical="center"/>
    </xf>
    <xf numFmtId="0" fontId="61" fillId="2" borderId="6" xfId="0" applyFont="1" applyFill="1" applyBorder="1" applyAlignment="1">
      <alignment vertical="center" wrapText="1"/>
    </xf>
    <xf numFmtId="0" fontId="60" fillId="2" borderId="5" xfId="0" applyFont="1" applyFill="1" applyBorder="1" applyAlignment="1">
      <alignment vertical="center"/>
    </xf>
    <xf numFmtId="4" fontId="60" fillId="2" borderId="0" xfId="0" applyNumberFormat="1" applyFont="1" applyFill="1" applyBorder="1" applyAlignment="1">
      <alignment horizontal="left" vertical="center" wrapText="1"/>
    </xf>
    <xf numFmtId="3" fontId="60" fillId="2" borderId="5" xfId="0" applyNumberFormat="1" applyFont="1" applyFill="1" applyBorder="1" applyAlignment="1">
      <alignment vertical="center" wrapText="1"/>
    </xf>
    <xf numFmtId="4" fontId="60" fillId="2" borderId="5" xfId="0" applyNumberFormat="1" applyFont="1" applyFill="1" applyBorder="1" applyAlignment="1">
      <alignment vertical="center" wrapText="1"/>
    </xf>
    <xf numFmtId="0" fontId="44" fillId="2" borderId="0" xfId="0" applyFont="1" applyFill="1" applyBorder="1" applyAlignment="1">
      <alignment vertical="center"/>
    </xf>
    <xf numFmtId="0" fontId="57" fillId="2" borderId="0" xfId="0" applyFont="1" applyFill="1" applyBorder="1"/>
    <xf numFmtId="168" fontId="44" fillId="2" borderId="0" xfId="333" applyFont="1" applyFill="1" applyBorder="1"/>
    <xf numFmtId="177" fontId="61" fillId="2" borderId="2" xfId="0" applyNumberFormat="1" applyFont="1" applyFill="1" applyBorder="1" applyAlignment="1">
      <alignment horizontal="justify" vertical="center" wrapText="1"/>
    </xf>
    <xf numFmtId="49" fontId="63" fillId="2" borderId="2" xfId="0" applyNumberFormat="1" applyFont="1" applyFill="1" applyBorder="1" applyAlignment="1">
      <alignment horizontal="center" vertical="center" wrapText="1"/>
    </xf>
    <xf numFmtId="49" fontId="63" fillId="2" borderId="2" xfId="0" applyNumberFormat="1" applyFont="1" applyFill="1" applyBorder="1" applyAlignment="1">
      <alignment wrapText="1"/>
    </xf>
    <xf numFmtId="0" fontId="64" fillId="2" borderId="0" xfId="0" applyFont="1" applyFill="1"/>
    <xf numFmtId="168" fontId="64" fillId="2" borderId="0" xfId="333" applyFont="1" applyFill="1" applyBorder="1"/>
    <xf numFmtId="0" fontId="64" fillId="2" borderId="0" xfId="0" applyFont="1" applyFill="1" applyBorder="1"/>
    <xf numFmtId="4" fontId="13" fillId="2" borderId="0" xfId="0" applyNumberFormat="1" applyFont="1" applyFill="1"/>
    <xf numFmtId="4" fontId="48" fillId="2" borderId="0" xfId="0" applyNumberFormat="1" applyFont="1" applyFill="1"/>
    <xf numFmtId="168" fontId="48" fillId="2" borderId="0" xfId="333" applyFont="1" applyFill="1" applyBorder="1"/>
    <xf numFmtId="0" fontId="45" fillId="2" borderId="5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justify" vertical="center" wrapText="1"/>
    </xf>
    <xf numFmtId="0" fontId="46" fillId="0" borderId="2" xfId="0" applyFont="1" applyFill="1" applyBorder="1" applyAlignment="1">
      <alignment horizontal="justify" vertical="center" wrapText="1"/>
    </xf>
    <xf numFmtId="176" fontId="46" fillId="2" borderId="2" xfId="333" applyNumberFormat="1" applyFont="1" applyFill="1" applyBorder="1" applyAlignment="1">
      <alignment vertical="center" wrapText="1"/>
    </xf>
    <xf numFmtId="168" fontId="45" fillId="2" borderId="6" xfId="333" applyFont="1" applyFill="1" applyBorder="1" applyAlignment="1">
      <alignment horizontal="center" vertical="center"/>
    </xf>
    <xf numFmtId="176" fontId="45" fillId="2" borderId="7" xfId="333" applyNumberFormat="1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168" fontId="45" fillId="2" borderId="10" xfId="333" applyFont="1" applyFill="1" applyBorder="1" applyAlignment="1">
      <alignment horizontal="center" vertical="center"/>
    </xf>
    <xf numFmtId="176" fontId="45" fillId="2" borderId="11" xfId="333" applyNumberFormat="1" applyFont="1" applyFill="1" applyBorder="1" applyAlignment="1">
      <alignment horizontal="center" vertical="center"/>
    </xf>
    <xf numFmtId="0" fontId="45" fillId="2" borderId="12" xfId="168" applyFont="1" applyFill="1" applyBorder="1" applyAlignment="1">
      <alignment vertical="center"/>
    </xf>
    <xf numFmtId="177" fontId="45" fillId="2" borderId="0" xfId="168" applyNumberFormat="1" applyFont="1" applyFill="1" applyBorder="1" applyAlignment="1" applyProtection="1">
      <alignment horizontal="right" vertical="center" wrapText="1"/>
    </xf>
    <xf numFmtId="49" fontId="47" fillId="2" borderId="8" xfId="333" applyNumberFormat="1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vertical="top"/>
    </xf>
    <xf numFmtId="0" fontId="45" fillId="2" borderId="0" xfId="168" applyFont="1" applyFill="1" applyBorder="1" applyAlignment="1">
      <alignment vertical="center" wrapText="1"/>
    </xf>
    <xf numFmtId="0" fontId="45" fillId="2" borderId="0" xfId="168" applyFont="1" applyFill="1" applyBorder="1" applyAlignment="1">
      <alignment vertical="top" wrapText="1"/>
    </xf>
    <xf numFmtId="176" fontId="45" fillId="2" borderId="8" xfId="333" applyNumberFormat="1" applyFont="1" applyFill="1" applyBorder="1" applyAlignment="1">
      <alignment vertical="top" wrapText="1"/>
    </xf>
    <xf numFmtId="0" fontId="45" fillId="2" borderId="0" xfId="168" applyFont="1" applyFill="1" applyBorder="1" applyAlignment="1">
      <alignment horizontal="justify" vertical="center" wrapText="1"/>
    </xf>
    <xf numFmtId="176" fontId="45" fillId="2" borderId="8" xfId="333" applyNumberFormat="1" applyFont="1" applyFill="1" applyBorder="1" applyAlignment="1">
      <alignment horizontal="justify" vertical="center" wrapText="1"/>
    </xf>
    <xf numFmtId="0" fontId="45" fillId="2" borderId="2" xfId="168" applyFont="1" applyFill="1" applyBorder="1" applyAlignment="1">
      <alignment vertical="center" wrapText="1"/>
    </xf>
    <xf numFmtId="0" fontId="45" fillId="2" borderId="2" xfId="168" applyFont="1" applyFill="1" applyBorder="1" applyAlignment="1">
      <alignment horizontal="center" vertical="center" wrapText="1"/>
    </xf>
    <xf numFmtId="0" fontId="45" fillId="2" borderId="2" xfId="168" applyFont="1" applyFill="1" applyBorder="1" applyAlignment="1">
      <alignment horizontal="center" vertical="center"/>
    </xf>
    <xf numFmtId="168" fontId="45" fillId="2" borderId="2" xfId="333" applyFont="1" applyFill="1" applyBorder="1" applyAlignment="1">
      <alignment horizontal="center" vertical="center" wrapText="1"/>
    </xf>
    <xf numFmtId="3" fontId="45" fillId="2" borderId="2" xfId="0" applyNumberFormat="1" applyFont="1" applyFill="1" applyBorder="1" applyAlignment="1">
      <alignment horizontal="center" vertical="center" wrapText="1"/>
    </xf>
    <xf numFmtId="176" fontId="45" fillId="2" borderId="2" xfId="333" applyNumberFormat="1" applyFont="1" applyFill="1" applyBorder="1" applyAlignment="1">
      <alignment horizontal="center" vertical="center" wrapText="1"/>
    </xf>
    <xf numFmtId="0" fontId="46" fillId="2" borderId="2" xfId="168" applyFont="1" applyFill="1" applyBorder="1" applyAlignment="1">
      <alignment horizontal="center" vertical="center"/>
    </xf>
    <xf numFmtId="0" fontId="51" fillId="2" borderId="0" xfId="0" applyFont="1" applyFill="1" applyBorder="1"/>
    <xf numFmtId="168" fontId="46" fillId="2" borderId="2" xfId="333" applyFont="1" applyFill="1" applyBorder="1" applyAlignment="1">
      <alignment horizontal="right" vertical="center"/>
    </xf>
    <xf numFmtId="168" fontId="46" fillId="2" borderId="2" xfId="83" applyNumberFormat="1" applyFont="1" applyFill="1" applyBorder="1" applyAlignment="1">
      <alignment horizontal="right" vertical="center"/>
    </xf>
    <xf numFmtId="49" fontId="46" fillId="2" borderId="2" xfId="0" applyNumberFormat="1" applyFont="1" applyFill="1" applyBorder="1" applyAlignment="1">
      <alignment horizontal="center" vertical="center"/>
    </xf>
    <xf numFmtId="4" fontId="46" fillId="0" borderId="2" xfId="0" applyNumberFormat="1" applyFont="1" applyFill="1" applyBorder="1" applyAlignment="1">
      <alignment horizontal="right" vertical="center" wrapText="1"/>
    </xf>
    <xf numFmtId="0" fontId="46" fillId="2" borderId="2" xfId="0" applyFont="1" applyFill="1" applyBorder="1" applyAlignment="1">
      <alignment horizontal="justify" vertical="center" wrapText="1"/>
    </xf>
    <xf numFmtId="0" fontId="65" fillId="2" borderId="2" xfId="0" applyFont="1" applyFill="1" applyBorder="1" applyAlignment="1">
      <alignment vertical="center" wrapText="1"/>
    </xf>
    <xf numFmtId="0" fontId="45" fillId="2" borderId="6" xfId="168" applyFont="1" applyFill="1" applyBorder="1" applyAlignment="1">
      <alignment vertical="center"/>
    </xf>
    <xf numFmtId="0" fontId="45" fillId="2" borderId="7" xfId="168" applyFont="1" applyFill="1" applyBorder="1" applyAlignment="1">
      <alignment vertical="center"/>
    </xf>
    <xf numFmtId="0" fontId="45" fillId="2" borderId="7" xfId="168" applyFont="1" applyFill="1" applyBorder="1" applyAlignment="1">
      <alignment horizontal="center" vertical="center"/>
    </xf>
    <xf numFmtId="168" fontId="45" fillId="2" borderId="2" xfId="333" applyFont="1" applyFill="1" applyBorder="1" applyAlignment="1">
      <alignment vertical="center"/>
    </xf>
    <xf numFmtId="0" fontId="60" fillId="2" borderId="3" xfId="0" applyFont="1" applyFill="1" applyBorder="1" applyAlignment="1">
      <alignment horizontal="center" vertical="center" wrapText="1"/>
    </xf>
    <xf numFmtId="49" fontId="60" fillId="2" borderId="3" xfId="0" applyNumberFormat="1" applyFont="1" applyFill="1" applyBorder="1" applyAlignment="1">
      <alignment horizontal="center" vertical="center" wrapText="1"/>
    </xf>
    <xf numFmtId="0" fontId="60" fillId="2" borderId="3" xfId="0" applyFont="1" applyFill="1" applyBorder="1" applyAlignment="1">
      <alignment horizontal="center" vertical="center"/>
    </xf>
    <xf numFmtId="177" fontId="60" fillId="2" borderId="3" xfId="0" applyNumberFormat="1" applyFont="1" applyFill="1" applyBorder="1" applyAlignment="1">
      <alignment horizontal="justify" vertical="center" wrapText="1"/>
    </xf>
    <xf numFmtId="49" fontId="64" fillId="2" borderId="3" xfId="0" applyNumberFormat="1" applyFont="1" applyFill="1" applyBorder="1" applyAlignment="1">
      <alignment horizontal="center" vertical="center" wrapText="1"/>
    </xf>
    <xf numFmtId="14" fontId="60" fillId="2" borderId="3" xfId="333" applyNumberFormat="1" applyFont="1" applyFill="1" applyBorder="1" applyAlignment="1">
      <alignment horizontal="right" vertical="center" wrapText="1"/>
    </xf>
    <xf numFmtId="4" fontId="60" fillId="2" borderId="3" xfId="0" applyNumberFormat="1" applyFont="1" applyFill="1" applyBorder="1"/>
    <xf numFmtId="0" fontId="60" fillId="2" borderId="3" xfId="0" applyFont="1" applyFill="1" applyBorder="1" applyAlignment="1">
      <alignment horizontal="center"/>
    </xf>
    <xf numFmtId="49" fontId="64" fillId="2" borderId="3" xfId="0" applyNumberFormat="1" applyFont="1" applyFill="1" applyBorder="1" applyAlignment="1">
      <alignment wrapText="1"/>
    </xf>
    <xf numFmtId="0" fontId="60" fillId="2" borderId="3" xfId="0" applyFont="1" applyFill="1" applyBorder="1" applyAlignment="1">
      <alignment wrapText="1"/>
    </xf>
    <xf numFmtId="14" fontId="60" fillId="2" borderId="3" xfId="0" applyNumberFormat="1" applyFont="1" applyFill="1" applyBorder="1"/>
    <xf numFmtId="0" fontId="66" fillId="2" borderId="9" xfId="0" applyFont="1" applyFill="1" applyBorder="1"/>
    <xf numFmtId="0" fontId="67" fillId="2" borderId="10" xfId="0" applyFont="1" applyFill="1" applyBorder="1" applyAlignment="1">
      <alignment wrapText="1"/>
    </xf>
    <xf numFmtId="0" fontId="67" fillId="2" borderId="11" xfId="0" applyFont="1" applyFill="1" applyBorder="1" applyAlignment="1">
      <alignment wrapText="1"/>
    </xf>
    <xf numFmtId="0" fontId="67" fillId="2" borderId="0" xfId="0" applyFont="1" applyFill="1" applyAlignment="1">
      <alignment wrapText="1"/>
    </xf>
    <xf numFmtId="0" fontId="67" fillId="2" borderId="8" xfId="0" applyFont="1" applyFill="1" applyBorder="1" applyAlignment="1">
      <alignment wrapText="1"/>
    </xf>
    <xf numFmtId="0" fontId="66" fillId="2" borderId="10" xfId="0" applyFont="1" applyFill="1" applyBorder="1"/>
    <xf numFmtId="4" fontId="66" fillId="2" borderId="10" xfId="0" applyNumberFormat="1" applyFont="1" applyFill="1" applyBorder="1" applyAlignment="1">
      <alignment vertical="center" wrapText="1"/>
    </xf>
    <xf numFmtId="0" fontId="66" fillId="2" borderId="10" xfId="0" applyFont="1" applyFill="1" applyBorder="1" applyAlignment="1">
      <alignment horizontal="right" vertical="center" wrapText="1"/>
    </xf>
    <xf numFmtId="0" fontId="66" fillId="2" borderId="10" xfId="0" applyFont="1" applyFill="1" applyBorder="1" applyAlignment="1">
      <alignment vertical="center"/>
    </xf>
    <xf numFmtId="0" fontId="67" fillId="2" borderId="11" xfId="0" applyFont="1" applyFill="1" applyBorder="1" applyAlignment="1">
      <alignment vertical="center" wrapText="1"/>
    </xf>
    <xf numFmtId="0" fontId="67" fillId="2" borderId="12" xfId="0" applyFont="1" applyFill="1" applyBorder="1" applyAlignment="1">
      <alignment vertical="center" wrapText="1"/>
    </xf>
    <xf numFmtId="0" fontId="67" fillId="2" borderId="0" xfId="0" applyFont="1" applyFill="1" applyAlignment="1">
      <alignment vertical="center" wrapText="1"/>
    </xf>
    <xf numFmtId="0" fontId="67" fillId="2" borderId="8" xfId="0" applyFont="1" applyFill="1" applyBorder="1" applyAlignment="1">
      <alignment vertical="center" wrapText="1"/>
    </xf>
    <xf numFmtId="4" fontId="66" fillId="2" borderId="0" xfId="0" applyNumberFormat="1" applyFont="1" applyFill="1" applyAlignment="1">
      <alignment vertical="center" wrapText="1"/>
    </xf>
    <xf numFmtId="0" fontId="66" fillId="2" borderId="0" xfId="0" applyFont="1" applyFill="1" applyAlignment="1">
      <alignment horizontal="right" vertical="center" wrapText="1"/>
    </xf>
    <xf numFmtId="0" fontId="66" fillId="2" borderId="0" xfId="0" applyFont="1" applyFill="1" applyAlignment="1">
      <alignment vertical="center"/>
    </xf>
    <xf numFmtId="4" fontId="66" fillId="2" borderId="0" xfId="0" applyNumberFormat="1" applyFont="1" applyFill="1" applyAlignment="1">
      <alignment wrapText="1"/>
    </xf>
    <xf numFmtId="0" fontId="66" fillId="2" borderId="0" xfId="0" applyFont="1" applyFill="1" applyAlignment="1">
      <alignment horizontal="right" wrapText="1"/>
    </xf>
    <xf numFmtId="0" fontId="66" fillId="2" borderId="12" xfId="0" applyFont="1" applyFill="1" applyBorder="1"/>
    <xf numFmtId="0" fontId="66" fillId="2" borderId="0" xfId="0" applyFont="1" applyFill="1"/>
    <xf numFmtId="4" fontId="67" fillId="2" borderId="1" xfId="0" applyNumberFormat="1" applyFont="1" applyFill="1" applyBorder="1" applyAlignment="1">
      <alignment vertical="top" wrapText="1"/>
    </xf>
    <xf numFmtId="0" fontId="66" fillId="2" borderId="1" xfId="0" applyFont="1" applyFill="1" applyBorder="1" applyAlignment="1">
      <alignment horizontal="right" vertical="center" wrapText="1"/>
    </xf>
    <xf numFmtId="0" fontId="67" fillId="2" borderId="1" xfId="0" applyFont="1" applyFill="1" applyBorder="1" applyAlignment="1">
      <alignment vertical="center" wrapText="1"/>
    </xf>
    <xf numFmtId="0" fontId="67" fillId="2" borderId="14" xfId="0" applyFont="1" applyFill="1" applyBorder="1" applyAlignment="1">
      <alignment vertical="center" wrapText="1"/>
    </xf>
    <xf numFmtId="49" fontId="66" fillId="2" borderId="2" xfId="0" applyNumberFormat="1" applyFont="1" applyFill="1" applyBorder="1" applyAlignment="1">
      <alignment horizontal="center" vertical="center" wrapText="1"/>
    </xf>
    <xf numFmtId="49" fontId="67" fillId="2" borderId="2" xfId="0" applyNumberFormat="1" applyFont="1" applyFill="1" applyBorder="1" applyAlignment="1">
      <alignment horizontal="center" vertical="center" wrapText="1"/>
    </xf>
    <xf numFmtId="0" fontId="66" fillId="2" borderId="2" xfId="0" applyFont="1" applyFill="1" applyBorder="1"/>
    <xf numFmtId="4" fontId="67" fillId="2" borderId="2" xfId="0" applyNumberFormat="1" applyFont="1" applyFill="1" applyBorder="1" applyAlignment="1">
      <alignment horizontal="right" vertical="center" wrapText="1"/>
    </xf>
    <xf numFmtId="0" fontId="66" fillId="2" borderId="2" xfId="0" applyFont="1" applyFill="1" applyBorder="1" applyAlignment="1">
      <alignment horizontal="center" vertical="center"/>
    </xf>
    <xf numFmtId="0" fontId="67" fillId="2" borderId="5" xfId="430" applyFont="1" applyFill="1" applyBorder="1" applyAlignment="1">
      <alignment horizontal="center" vertical="center" wrapText="1"/>
    </xf>
    <xf numFmtId="177" fontId="67" fillId="2" borderId="2" xfId="430" applyNumberFormat="1" applyFont="1" applyFill="1" applyBorder="1" applyAlignment="1">
      <alignment horizontal="justify" vertical="center" wrapText="1"/>
    </xf>
    <xf numFmtId="0" fontId="66" fillId="2" borderId="2" xfId="0" applyFont="1" applyFill="1" applyBorder="1" applyAlignment="1">
      <alignment horizontal="center" vertical="center" wrapText="1"/>
    </xf>
    <xf numFmtId="168" fontId="66" fillId="2" borderId="2" xfId="333" applyFont="1" applyFill="1" applyBorder="1" applyAlignment="1">
      <alignment horizontal="left" vertical="center" wrapText="1" readingOrder="1"/>
    </xf>
    <xf numFmtId="4" fontId="66" fillId="2" borderId="2" xfId="0" applyNumberFormat="1" applyFont="1" applyFill="1" applyBorder="1" applyAlignment="1">
      <alignment horizontal="right" vertical="center" wrapText="1"/>
    </xf>
    <xf numFmtId="0" fontId="66" fillId="2" borderId="5" xfId="430" applyFont="1" applyFill="1" applyBorder="1" applyAlignment="1">
      <alignment horizontal="center" vertical="center" wrapText="1"/>
    </xf>
    <xf numFmtId="177" fontId="66" fillId="2" borderId="2" xfId="430" applyNumberFormat="1" applyFont="1" applyFill="1" applyBorder="1" applyAlignment="1">
      <alignment horizontal="justify" vertical="center" wrapText="1"/>
    </xf>
    <xf numFmtId="177" fontId="67" fillId="2" borderId="3" xfId="430" applyNumberFormat="1" applyFont="1" applyFill="1" applyBorder="1" applyAlignment="1">
      <alignment horizontal="justify" vertical="center" wrapText="1"/>
    </xf>
    <xf numFmtId="0" fontId="67" fillId="2" borderId="5" xfId="0" applyFont="1" applyFill="1" applyBorder="1" applyAlignment="1">
      <alignment vertical="center"/>
    </xf>
    <xf numFmtId="0" fontId="67" fillId="2" borderId="6" xfId="0" applyFont="1" applyFill="1" applyBorder="1" applyAlignment="1">
      <alignment vertical="center" wrapText="1"/>
    </xf>
    <xf numFmtId="0" fontId="66" fillId="2" borderId="5" xfId="0" applyFont="1" applyFill="1" applyBorder="1" applyAlignment="1">
      <alignment vertical="center"/>
    </xf>
    <xf numFmtId="3" fontId="66" fillId="2" borderId="5" xfId="0" applyNumberFormat="1" applyFont="1" applyFill="1" applyBorder="1" applyAlignment="1">
      <alignment vertical="center" wrapText="1"/>
    </xf>
    <xf numFmtId="4" fontId="66" fillId="2" borderId="5" xfId="0" applyNumberFormat="1" applyFont="1" applyFill="1" applyBorder="1" applyAlignment="1">
      <alignment vertical="center" wrapText="1"/>
    </xf>
    <xf numFmtId="0" fontId="67" fillId="2" borderId="2" xfId="0" applyFont="1" applyFill="1" applyBorder="1" applyAlignment="1">
      <alignment horizontal="left" vertical="center" wrapText="1"/>
    </xf>
    <xf numFmtId="1" fontId="50" fillId="2" borderId="2" xfId="0" applyNumberFormat="1" applyFont="1" applyFill="1" applyBorder="1" applyAlignment="1">
      <alignment horizontal="center" vertical="center" wrapText="1"/>
    </xf>
    <xf numFmtId="3" fontId="47" fillId="2" borderId="4" xfId="0" applyNumberFormat="1" applyFont="1" applyFill="1" applyBorder="1" applyAlignment="1">
      <alignment horizontal="right" vertical="center" wrapText="1"/>
    </xf>
    <xf numFmtId="4" fontId="47" fillId="2" borderId="4" xfId="0" applyNumberFormat="1" applyFont="1" applyFill="1" applyBorder="1" applyAlignment="1">
      <alignment horizontal="right" vertical="center" wrapText="1"/>
    </xf>
    <xf numFmtId="182" fontId="50" fillId="2" borderId="2" xfId="432" applyNumberFormat="1" applyFont="1" applyFill="1" applyBorder="1" applyAlignment="1">
      <alignment vertical="center"/>
    </xf>
    <xf numFmtId="168" fontId="50" fillId="2" borderId="2" xfId="333" applyNumberFormat="1" applyFont="1" applyFill="1" applyBorder="1" applyAlignment="1">
      <alignment horizontal="right" vertical="center" wrapText="1"/>
    </xf>
    <xf numFmtId="2" fontId="50" fillId="2" borderId="2" xfId="0" applyNumberFormat="1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right" vertical="center" wrapText="1"/>
    </xf>
    <xf numFmtId="0" fontId="47" fillId="2" borderId="2" xfId="0" applyFont="1" applyFill="1" applyBorder="1" applyAlignment="1">
      <alignment horizontal="right" vertical="center" wrapText="1"/>
    </xf>
    <xf numFmtId="43" fontId="50" fillId="2" borderId="2" xfId="145" applyNumberFormat="1" applyFont="1" applyFill="1" applyBorder="1" applyAlignment="1">
      <alignment horizontal="center" vertical="center" wrapText="1" readingOrder="1"/>
    </xf>
    <xf numFmtId="0" fontId="50" fillId="2" borderId="5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 wrapText="1"/>
    </xf>
    <xf numFmtId="14" fontId="31" fillId="2" borderId="0" xfId="333" applyNumberFormat="1" applyFont="1" applyFill="1" applyBorder="1" applyAlignment="1">
      <alignment horizontal="right" vertical="center" wrapText="1"/>
    </xf>
    <xf numFmtId="4" fontId="31" fillId="2" borderId="0" xfId="0" applyNumberFormat="1" applyFont="1" applyFill="1" applyBorder="1"/>
    <xf numFmtId="0" fontId="31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wrapText="1"/>
    </xf>
    <xf numFmtId="14" fontId="31" fillId="2" borderId="0" xfId="0" applyNumberFormat="1" applyFont="1" applyFill="1" applyBorder="1"/>
    <xf numFmtId="0" fontId="13" fillId="2" borderId="0" xfId="0" applyFont="1" applyFill="1" applyBorder="1" applyAlignment="1">
      <alignment horizontal="center" vertical="center"/>
    </xf>
    <xf numFmtId="14" fontId="13" fillId="2" borderId="0" xfId="0" applyNumberFormat="1" applyFont="1" applyFill="1" applyBorder="1" applyAlignment="1">
      <alignment vertical="center"/>
    </xf>
    <xf numFmtId="168" fontId="13" fillId="2" borderId="0" xfId="333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14" fontId="13" fillId="2" borderId="0" xfId="0" applyNumberFormat="1" applyFont="1" applyFill="1" applyBorder="1" applyAlignment="1">
      <alignment horizontal="center" vertical="center"/>
    </xf>
    <xf numFmtId="0" fontId="48" fillId="2" borderId="0" xfId="0" applyFont="1" applyFill="1" applyAlignment="1">
      <alignment horizontal="right" vertical="center"/>
    </xf>
    <xf numFmtId="3" fontId="58" fillId="2" borderId="0" xfId="0" applyNumberFormat="1" applyFont="1" applyFill="1" applyBorder="1" applyAlignment="1">
      <alignment horizontal="center" vertical="center" wrapText="1"/>
    </xf>
    <xf numFmtId="14" fontId="58" fillId="2" borderId="0" xfId="0" applyNumberFormat="1" applyFont="1" applyFill="1" applyBorder="1" applyAlignment="1">
      <alignment horizontal="center" vertical="center" wrapText="1"/>
    </xf>
    <xf numFmtId="4" fontId="58" fillId="2" borderId="0" xfId="0" applyNumberFormat="1" applyFont="1" applyFill="1" applyBorder="1" applyAlignment="1">
      <alignment horizontal="center" vertical="center" wrapText="1"/>
    </xf>
    <xf numFmtId="37" fontId="0" fillId="2" borderId="0" xfId="0" applyNumberFormat="1" applyFont="1" applyFill="1" applyBorder="1" applyAlignment="1">
      <alignment horizontal="center" vertical="center" wrapText="1"/>
    </xf>
    <xf numFmtId="0" fontId="48" fillId="2" borderId="0" xfId="0" applyFont="1" applyFill="1" applyAlignment="1">
      <alignment horizontal="right"/>
    </xf>
    <xf numFmtId="0" fontId="54" fillId="2" borderId="0" xfId="0" applyFont="1" applyFill="1" applyBorder="1"/>
    <xf numFmtId="0" fontId="54" fillId="2" borderId="0" xfId="0" applyFont="1" applyFill="1" applyBorder="1" applyAlignment="1">
      <alignment vertical="center"/>
    </xf>
    <xf numFmtId="0" fontId="54" fillId="2" borderId="0" xfId="0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wrapText="1"/>
    </xf>
    <xf numFmtId="181" fontId="31" fillId="2" borderId="0" xfId="432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168" fontId="60" fillId="2" borderId="7" xfId="333" applyFont="1" applyFill="1" applyBorder="1" applyAlignment="1">
      <alignment horizontal="left" vertical="center" wrapText="1" readingOrder="1"/>
    </xf>
    <xf numFmtId="0" fontId="50" fillId="2" borderId="9" xfId="324" applyFont="1" applyFill="1" applyBorder="1"/>
    <xf numFmtId="0" fontId="50" fillId="2" borderId="10" xfId="324" applyFont="1" applyFill="1" applyBorder="1"/>
    <xf numFmtId="0" fontId="47" fillId="2" borderId="10" xfId="324" applyFont="1" applyFill="1" applyBorder="1" applyAlignment="1">
      <alignment wrapText="1"/>
    </xf>
    <xf numFmtId="0" fontId="47" fillId="2" borderId="11" xfId="324" applyFont="1" applyFill="1" applyBorder="1" applyAlignment="1">
      <alignment wrapText="1"/>
    </xf>
    <xf numFmtId="0" fontId="50" fillId="2" borderId="0" xfId="324" applyFont="1" applyFill="1"/>
    <xf numFmtId="4" fontId="50" fillId="2" borderId="10" xfId="324" applyNumberFormat="1" applyFont="1" applyFill="1" applyBorder="1" applyAlignment="1">
      <alignment vertical="center" wrapText="1"/>
    </xf>
    <xf numFmtId="0" fontId="50" fillId="2" borderId="10" xfId="324" applyFont="1" applyFill="1" applyBorder="1" applyAlignment="1">
      <alignment horizontal="right" vertical="center" wrapText="1"/>
    </xf>
    <xf numFmtId="0" fontId="50" fillId="2" borderId="10" xfId="324" applyFont="1" applyFill="1" applyBorder="1" applyAlignment="1">
      <alignment vertical="center" wrapText="1"/>
    </xf>
    <xf numFmtId="0" fontId="47" fillId="2" borderId="11" xfId="324" applyFont="1" applyFill="1" applyBorder="1" applyAlignment="1">
      <alignment vertical="center" wrapText="1"/>
    </xf>
    <xf numFmtId="0" fontId="47" fillId="2" borderId="12" xfId="324" applyFont="1" applyFill="1" applyBorder="1" applyAlignment="1">
      <alignment vertical="center" wrapText="1"/>
    </xf>
    <xf numFmtId="0" fontId="47" fillId="2" borderId="0" xfId="324" applyFont="1" applyFill="1" applyBorder="1" applyAlignment="1">
      <alignment vertical="center" wrapText="1"/>
    </xf>
    <xf numFmtId="0" fontId="47" fillId="2" borderId="8" xfId="324" applyFont="1" applyFill="1" applyBorder="1" applyAlignment="1">
      <alignment vertical="center" wrapText="1"/>
    </xf>
    <xf numFmtId="4" fontId="50" fillId="2" borderId="0" xfId="324" applyNumberFormat="1" applyFont="1" applyFill="1" applyBorder="1" applyAlignment="1">
      <alignment vertical="center" wrapText="1"/>
    </xf>
    <xf numFmtId="0" fontId="50" fillId="2" borderId="0" xfId="324" applyFont="1" applyFill="1" applyBorder="1" applyAlignment="1">
      <alignment horizontal="right" vertical="center" wrapText="1"/>
    </xf>
    <xf numFmtId="0" fontId="50" fillId="2" borderId="0" xfId="324" applyFont="1" applyFill="1" applyBorder="1" applyAlignment="1">
      <alignment vertical="center" wrapText="1"/>
    </xf>
    <xf numFmtId="179" fontId="50" fillId="2" borderId="0" xfId="324" applyNumberFormat="1" applyFont="1" applyFill="1" applyBorder="1" applyAlignment="1">
      <alignment wrapText="1"/>
    </xf>
    <xf numFmtId="0" fontId="50" fillId="2" borderId="0" xfId="324" applyFont="1" applyFill="1" applyBorder="1" applyAlignment="1">
      <alignment horizontal="right" wrapText="1"/>
    </xf>
    <xf numFmtId="4" fontId="47" fillId="2" borderId="0" xfId="324" applyNumberFormat="1" applyFont="1" applyFill="1" applyBorder="1" applyAlignment="1">
      <alignment wrapText="1"/>
    </xf>
    <xf numFmtId="0" fontId="47" fillId="2" borderId="0" xfId="324" applyFont="1" applyFill="1" applyBorder="1" applyAlignment="1">
      <alignment wrapText="1"/>
    </xf>
    <xf numFmtId="0" fontId="47" fillId="2" borderId="8" xfId="324" applyFont="1" applyFill="1" applyBorder="1" applyAlignment="1">
      <alignment wrapText="1"/>
    </xf>
    <xf numFmtId="0" fontId="50" fillId="2" borderId="0" xfId="324" applyFont="1" applyFill="1" applyAlignment="1"/>
    <xf numFmtId="0" fontId="50" fillId="2" borderId="12" xfId="324" applyFont="1" applyFill="1" applyBorder="1"/>
    <xf numFmtId="0" fontId="50" fillId="2" borderId="0" xfId="324" applyFont="1" applyFill="1" applyBorder="1"/>
    <xf numFmtId="0" fontId="47" fillId="2" borderId="0" xfId="324" applyFont="1" applyFill="1" applyBorder="1" applyAlignment="1">
      <alignment horizontal="justify" vertical="center" wrapText="1"/>
    </xf>
    <xf numFmtId="0" fontId="47" fillId="2" borderId="8" xfId="324" applyFont="1" applyFill="1" applyBorder="1" applyAlignment="1">
      <alignment horizontal="justify" vertical="center" wrapText="1"/>
    </xf>
    <xf numFmtId="4" fontId="47" fillId="2" borderId="1" xfId="324" applyNumberFormat="1" applyFont="1" applyFill="1" applyBorder="1" applyAlignment="1">
      <alignment vertical="center" wrapText="1"/>
    </xf>
    <xf numFmtId="0" fontId="50" fillId="2" borderId="1" xfId="324" applyFont="1" applyFill="1" applyBorder="1" applyAlignment="1">
      <alignment horizontal="right" vertical="center" wrapText="1"/>
    </xf>
    <xf numFmtId="0" fontId="47" fillId="2" borderId="1" xfId="324" applyFont="1" applyFill="1" applyBorder="1" applyAlignment="1">
      <alignment vertical="center" wrapText="1"/>
    </xf>
    <xf numFmtId="0" fontId="47" fillId="2" borderId="14" xfId="324" applyFont="1" applyFill="1" applyBorder="1" applyAlignment="1">
      <alignment vertical="center" wrapText="1"/>
    </xf>
    <xf numFmtId="0" fontId="69" fillId="2" borderId="0" xfId="0" applyFont="1" applyFill="1"/>
    <xf numFmtId="0" fontId="47" fillId="2" borderId="2" xfId="0" applyFont="1" applyFill="1" applyBorder="1" applyAlignment="1">
      <alignment horizontal="justify" vertical="center" wrapText="1"/>
    </xf>
    <xf numFmtId="0" fontId="50" fillId="2" borderId="2" xfId="0" applyFont="1" applyFill="1" applyBorder="1" applyAlignment="1">
      <alignment vertical="center" wrapText="1"/>
    </xf>
    <xf numFmtId="14" fontId="50" fillId="2" borderId="2" xfId="0" applyNumberFormat="1" applyFont="1" applyFill="1" applyBorder="1" applyAlignment="1">
      <alignment vertical="center" wrapText="1"/>
    </xf>
    <xf numFmtId="168" fontId="50" fillId="2" borderId="2" xfId="333" applyFont="1" applyFill="1" applyBorder="1" applyAlignment="1">
      <alignment vertical="center" wrapText="1"/>
    </xf>
    <xf numFmtId="14" fontId="50" fillId="2" borderId="2" xfId="0" applyNumberFormat="1" applyFont="1" applyFill="1" applyBorder="1" applyAlignment="1">
      <alignment horizontal="right" vertical="center" wrapText="1"/>
    </xf>
    <xf numFmtId="177" fontId="50" fillId="2" borderId="2" xfId="0" applyNumberFormat="1" applyFont="1" applyFill="1" applyBorder="1" applyAlignment="1">
      <alignment horizontal="justify" vertical="center" wrapText="1"/>
    </xf>
    <xf numFmtId="49" fontId="47" fillId="2" borderId="2" xfId="0" applyNumberFormat="1" applyFont="1" applyFill="1" applyBorder="1" applyAlignment="1">
      <alignment horizontal="center" vertical="center"/>
    </xf>
    <xf numFmtId="175" fontId="47" fillId="2" borderId="2" xfId="0" applyNumberFormat="1" applyFont="1" applyFill="1" applyBorder="1" applyAlignment="1">
      <alignment horizontal="center" vertical="center" wrapText="1"/>
    </xf>
    <xf numFmtId="14" fontId="47" fillId="2" borderId="2" xfId="333" applyNumberFormat="1" applyFont="1" applyFill="1" applyBorder="1" applyAlignment="1">
      <alignment horizontal="center" vertical="center" wrapText="1"/>
    </xf>
    <xf numFmtId="168" fontId="47" fillId="2" borderId="2" xfId="333" applyFont="1" applyFill="1" applyBorder="1" applyAlignment="1">
      <alignment horizontal="center" vertical="center" wrapText="1"/>
    </xf>
    <xf numFmtId="4" fontId="47" fillId="2" borderId="2" xfId="0" applyNumberFormat="1" applyFont="1" applyFill="1" applyBorder="1" applyAlignment="1">
      <alignment horizontal="center" vertical="center" wrapText="1"/>
    </xf>
    <xf numFmtId="3" fontId="47" fillId="2" borderId="2" xfId="0" applyNumberFormat="1" applyFont="1" applyFill="1" applyBorder="1" applyAlignment="1">
      <alignment horizontal="justify" vertical="center" wrapText="1"/>
    </xf>
    <xf numFmtId="14" fontId="47" fillId="2" borderId="2" xfId="0" applyNumberFormat="1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justify" vertical="center" wrapText="1"/>
    </xf>
    <xf numFmtId="175" fontId="50" fillId="2" borderId="2" xfId="0" applyNumberFormat="1" applyFont="1" applyFill="1" applyBorder="1" applyAlignment="1">
      <alignment horizontal="center" vertical="center" wrapText="1"/>
    </xf>
    <xf numFmtId="14" fontId="50" fillId="2" borderId="2" xfId="333" applyNumberFormat="1" applyFont="1" applyFill="1" applyBorder="1" applyAlignment="1">
      <alignment horizontal="center" vertical="center" wrapText="1"/>
    </xf>
    <xf numFmtId="168" fontId="50" fillId="2" borderId="2" xfId="333" applyFont="1" applyFill="1" applyBorder="1" applyAlignment="1">
      <alignment horizontal="center" vertical="center" wrapText="1"/>
    </xf>
    <xf numFmtId="4" fontId="50" fillId="2" borderId="2" xfId="0" applyNumberFormat="1" applyFont="1" applyFill="1" applyBorder="1" applyAlignment="1">
      <alignment horizontal="center" vertical="center" wrapText="1"/>
    </xf>
    <xf numFmtId="3" fontId="50" fillId="2" borderId="2" xfId="0" applyNumberFormat="1" applyFont="1" applyFill="1" applyBorder="1" applyAlignment="1">
      <alignment horizontal="justify" vertical="center" wrapText="1"/>
    </xf>
    <xf numFmtId="14" fontId="50" fillId="2" borderId="2" xfId="0" applyNumberFormat="1" applyFont="1" applyFill="1" applyBorder="1" applyAlignment="1">
      <alignment horizontal="center" vertical="center" wrapText="1"/>
    </xf>
    <xf numFmtId="0" fontId="50" fillId="2" borderId="2" xfId="0" applyNumberFormat="1" applyFont="1" applyFill="1" applyBorder="1" applyAlignment="1">
      <alignment horizontal="center" vertical="center" wrapText="1"/>
    </xf>
    <xf numFmtId="4" fontId="70" fillId="2" borderId="2" xfId="0" applyNumberFormat="1" applyFont="1" applyFill="1" applyBorder="1" applyAlignment="1">
      <alignment horizontal="right" vertical="center" wrapText="1"/>
    </xf>
    <xf numFmtId="4" fontId="47" fillId="2" borderId="2" xfId="0" applyNumberFormat="1" applyFont="1" applyFill="1" applyBorder="1" applyAlignment="1">
      <alignment horizontal="right" vertical="center"/>
    </xf>
    <xf numFmtId="0" fontId="47" fillId="2" borderId="2" xfId="0" applyNumberFormat="1" applyFont="1" applyFill="1" applyBorder="1" applyAlignment="1">
      <alignment horizontal="center" vertical="center" wrapText="1"/>
    </xf>
    <xf numFmtId="0" fontId="47" fillId="2" borderId="2" xfId="0" applyFont="1" applyFill="1" applyBorder="1"/>
    <xf numFmtId="168" fontId="50" fillId="2" borderId="2" xfId="333" applyFont="1" applyFill="1" applyBorder="1" applyAlignment="1">
      <alignment horizontal="right" vertical="center" wrapText="1"/>
    </xf>
    <xf numFmtId="14" fontId="50" fillId="2" borderId="2" xfId="330" applyNumberFormat="1" applyFont="1" applyFill="1" applyBorder="1" applyAlignment="1">
      <alignment horizontal="center" vertical="center" wrapText="1"/>
    </xf>
    <xf numFmtId="9" fontId="50" fillId="2" borderId="2" xfId="330" applyFont="1" applyFill="1" applyBorder="1" applyAlignment="1">
      <alignment horizontal="center" vertical="center" wrapText="1"/>
    </xf>
    <xf numFmtId="9" fontId="50" fillId="2" borderId="2" xfId="330" applyFont="1" applyFill="1" applyBorder="1" applyAlignment="1">
      <alignment horizontal="left" vertical="center" wrapText="1"/>
    </xf>
    <xf numFmtId="0" fontId="50" fillId="2" borderId="0" xfId="0" applyFont="1" applyFill="1" applyAlignment="1">
      <alignment vertical="center" wrapText="1"/>
    </xf>
    <xf numFmtId="168" fontId="47" fillId="2" borderId="2" xfId="333" applyFont="1" applyFill="1" applyBorder="1" applyAlignment="1">
      <alignment horizontal="right" vertical="center" wrapText="1"/>
    </xf>
    <xf numFmtId="14" fontId="47" fillId="2" borderId="2" xfId="330" applyNumberFormat="1" applyFont="1" applyFill="1" applyBorder="1" applyAlignment="1">
      <alignment horizontal="center" vertical="center" wrapText="1"/>
    </xf>
    <xf numFmtId="168" fontId="47" fillId="2" borderId="2" xfId="333" applyFont="1" applyFill="1" applyBorder="1" applyAlignment="1">
      <alignment vertical="center" wrapText="1"/>
    </xf>
    <xf numFmtId="9" fontId="47" fillId="2" borderId="2" xfId="330" applyFont="1" applyFill="1" applyBorder="1" applyAlignment="1">
      <alignment horizontal="center" vertical="center" wrapText="1"/>
    </xf>
    <xf numFmtId="9" fontId="47" fillId="2" borderId="2" xfId="330" applyFont="1" applyFill="1" applyBorder="1" applyAlignment="1">
      <alignment horizontal="left" vertical="center" wrapText="1"/>
    </xf>
    <xf numFmtId="0" fontId="47" fillId="2" borderId="0" xfId="0" applyFont="1" applyFill="1" applyAlignment="1">
      <alignment vertical="center" wrapText="1"/>
    </xf>
    <xf numFmtId="4" fontId="56" fillId="2" borderId="2" xfId="0" applyNumberFormat="1" applyFont="1" applyFill="1" applyBorder="1"/>
    <xf numFmtId="168" fontId="56" fillId="2" borderId="2" xfId="333" applyFont="1" applyFill="1" applyBorder="1"/>
    <xf numFmtId="0" fontId="56" fillId="2" borderId="2" xfId="0" applyFont="1" applyFill="1" applyBorder="1"/>
    <xf numFmtId="0" fontId="50" fillId="2" borderId="0" xfId="0" applyFont="1" applyFill="1" applyAlignment="1">
      <alignment vertical="center"/>
    </xf>
    <xf numFmtId="0" fontId="50" fillId="2" borderId="2" xfId="0" applyFont="1" applyFill="1" applyBorder="1" applyAlignment="1">
      <alignment vertical="center"/>
    </xf>
    <xf numFmtId="3" fontId="50" fillId="2" borderId="2" xfId="0" applyNumberFormat="1" applyFont="1" applyFill="1" applyBorder="1" applyAlignment="1">
      <alignment vertical="center" wrapText="1"/>
    </xf>
    <xf numFmtId="4" fontId="50" fillId="2" borderId="2" xfId="0" applyNumberFormat="1" applyFont="1" applyFill="1" applyBorder="1" applyAlignment="1">
      <alignment vertical="center" wrapText="1"/>
    </xf>
    <xf numFmtId="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0" fontId="13" fillId="2" borderId="0" xfId="0" applyFont="1" applyFill="1" applyAlignment="1">
      <alignment wrapText="1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Alignment="1">
      <alignment vertical="center"/>
    </xf>
    <xf numFmtId="180" fontId="13" fillId="2" borderId="0" xfId="352" applyNumberFormat="1" applyFont="1" applyFill="1" applyBorder="1" applyAlignment="1">
      <alignment vertical="center" wrapText="1"/>
    </xf>
    <xf numFmtId="4" fontId="47" fillId="2" borderId="0" xfId="0" applyNumberFormat="1" applyFont="1" applyFill="1" applyBorder="1" applyAlignment="1">
      <alignment horizontal="right" vertical="center" wrapText="1"/>
    </xf>
    <xf numFmtId="168" fontId="13" fillId="2" borderId="0" xfId="333" applyFont="1" applyFill="1" applyAlignment="1">
      <alignment vertical="center"/>
    </xf>
    <xf numFmtId="0" fontId="0" fillId="2" borderId="0" xfId="0" applyFont="1" applyFill="1" applyAlignment="1">
      <alignment vertical="center"/>
    </xf>
    <xf numFmtId="43" fontId="13" fillId="2" borderId="0" xfId="0" applyNumberFormat="1" applyFont="1" applyFill="1"/>
    <xf numFmtId="4" fontId="21" fillId="2" borderId="0" xfId="0" applyNumberFormat="1" applyFont="1" applyFill="1" applyBorder="1" applyAlignment="1">
      <alignment vertical="center"/>
    </xf>
    <xf numFmtId="168" fontId="0" fillId="2" borderId="0" xfId="333" applyFont="1" applyFill="1" applyBorder="1"/>
    <xf numFmtId="168" fontId="0" fillId="2" borderId="0" xfId="333" applyFont="1" applyFill="1"/>
    <xf numFmtId="0" fontId="57" fillId="2" borderId="0" xfId="0" applyFont="1" applyFill="1" applyAlignment="1">
      <alignment vertical="center"/>
    </xf>
    <xf numFmtId="168" fontId="0" fillId="2" borderId="0" xfId="333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/>
    </xf>
    <xf numFmtId="168" fontId="5" fillId="2" borderId="0" xfId="333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14" fontId="47" fillId="2" borderId="2" xfId="333" applyNumberFormat="1" applyFont="1" applyFill="1" applyBorder="1" applyAlignment="1">
      <alignment horizontal="right" vertical="center" wrapText="1"/>
    </xf>
    <xf numFmtId="4" fontId="47" fillId="2" borderId="2" xfId="0" applyNumberFormat="1" applyFont="1" applyFill="1" applyBorder="1"/>
    <xf numFmtId="49" fontId="47" fillId="2" borderId="2" xfId="0" applyNumberFormat="1" applyFont="1" applyFill="1" applyBorder="1" applyAlignment="1">
      <alignment wrapText="1"/>
    </xf>
    <xf numFmtId="0" fontId="47" fillId="2" borderId="2" xfId="0" applyFont="1" applyFill="1" applyBorder="1" applyAlignment="1">
      <alignment wrapText="1"/>
    </xf>
    <xf numFmtId="14" fontId="47" fillId="2" borderId="2" xfId="0" applyNumberFormat="1" applyFont="1" applyFill="1" applyBorder="1"/>
    <xf numFmtId="0" fontId="47" fillId="2" borderId="0" xfId="0" applyFont="1" applyFill="1" applyAlignment="1">
      <alignment wrapText="1"/>
    </xf>
    <xf numFmtId="2" fontId="47" fillId="2" borderId="7" xfId="333" applyNumberFormat="1" applyFont="1" applyFill="1" applyBorder="1" applyAlignment="1">
      <alignment horizontal="right" vertical="center" wrapText="1" readingOrder="1"/>
    </xf>
    <xf numFmtId="168" fontId="47" fillId="2" borderId="7" xfId="333" applyFont="1" applyFill="1" applyBorder="1" applyAlignment="1">
      <alignment horizontal="left" vertical="center" wrapText="1" readingOrder="1"/>
    </xf>
    <xf numFmtId="37" fontId="50" fillId="2" borderId="2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49" fontId="47" fillId="0" borderId="2" xfId="0" applyNumberFormat="1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/>
    </xf>
    <xf numFmtId="43" fontId="47" fillId="2" borderId="2" xfId="145" applyNumberFormat="1" applyFont="1" applyFill="1" applyBorder="1" applyAlignment="1">
      <alignment horizontal="center" vertical="center" wrapText="1" readingOrder="1"/>
    </xf>
    <xf numFmtId="37" fontId="47" fillId="2" borderId="2" xfId="0" applyNumberFormat="1" applyFont="1" applyFill="1" applyBorder="1" applyAlignment="1">
      <alignment horizontal="center" vertical="center" wrapText="1"/>
    </xf>
    <xf numFmtId="3" fontId="58" fillId="2" borderId="2" xfId="0" applyNumberFormat="1" applyFont="1" applyFill="1" applyBorder="1" applyAlignment="1">
      <alignment horizontal="center" vertical="center" wrapText="1"/>
    </xf>
    <xf numFmtId="14" fontId="58" fillId="2" borderId="2" xfId="0" applyNumberFormat="1" applyFont="1" applyFill="1" applyBorder="1" applyAlignment="1">
      <alignment horizontal="center" vertical="center" wrapText="1"/>
    </xf>
    <xf numFmtId="4" fontId="58" fillId="2" borderId="2" xfId="0" applyNumberFormat="1" applyFont="1" applyFill="1" applyBorder="1" applyAlignment="1">
      <alignment horizontal="center" vertical="center" wrapText="1"/>
    </xf>
    <xf numFmtId="37" fontId="0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4" fontId="13" fillId="2" borderId="2" xfId="0" applyNumberFormat="1" applyFont="1" applyFill="1" applyBorder="1" applyAlignment="1">
      <alignment vertical="center"/>
    </xf>
    <xf numFmtId="168" fontId="13" fillId="2" borderId="2" xfId="333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 vertical="center"/>
    </xf>
    <xf numFmtId="168" fontId="47" fillId="2" borderId="0" xfId="333" applyFont="1" applyFill="1" applyAlignment="1">
      <alignment vertical="center"/>
    </xf>
    <xf numFmtId="168" fontId="5" fillId="2" borderId="2" xfId="333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14" fontId="31" fillId="2" borderId="2" xfId="333" applyNumberFormat="1" applyFont="1" applyFill="1" applyBorder="1" applyAlignment="1">
      <alignment horizontal="right" vertical="center" wrapText="1"/>
    </xf>
    <xf numFmtId="4" fontId="31" fillId="2" borderId="2" xfId="0" applyNumberFormat="1" applyFont="1" applyFill="1" applyBorder="1"/>
    <xf numFmtId="0" fontId="31" fillId="2" borderId="2" xfId="0" applyFont="1" applyFill="1" applyBorder="1" applyAlignment="1">
      <alignment horizontal="center"/>
    </xf>
    <xf numFmtId="0" fontId="31" fillId="2" borderId="2" xfId="0" applyFont="1" applyFill="1" applyBorder="1"/>
    <xf numFmtId="0" fontId="31" fillId="2" borderId="2" xfId="0" applyFont="1" applyFill="1" applyBorder="1" applyAlignment="1">
      <alignment wrapText="1"/>
    </xf>
    <xf numFmtId="14" fontId="31" fillId="2" borderId="2" xfId="0" applyNumberFormat="1" applyFont="1" applyFill="1" applyBorder="1"/>
    <xf numFmtId="0" fontId="13" fillId="2" borderId="2" xfId="0" applyFont="1" applyFill="1" applyBorder="1"/>
    <xf numFmtId="0" fontId="54" fillId="2" borderId="2" xfId="0" applyFont="1" applyFill="1" applyBorder="1"/>
    <xf numFmtId="0" fontId="54" fillId="2" borderId="2" xfId="0" applyFont="1" applyFill="1" applyBorder="1" applyAlignment="1">
      <alignment vertical="center"/>
    </xf>
    <xf numFmtId="0" fontId="54" fillId="2" borderId="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wrapText="1"/>
    </xf>
    <xf numFmtId="181" fontId="31" fillId="2" borderId="2" xfId="432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50" fillId="2" borderId="37" xfId="0" applyFont="1" applyFill="1" applyBorder="1"/>
    <xf numFmtId="0" fontId="47" fillId="2" borderId="38" xfId="0" applyFont="1" applyFill="1" applyBorder="1" applyAlignment="1">
      <alignment vertical="center" wrapText="1"/>
    </xf>
    <xf numFmtId="0" fontId="47" fillId="2" borderId="28" xfId="0" applyFont="1" applyFill="1" applyBorder="1" applyAlignment="1">
      <alignment vertical="center" wrapText="1"/>
    </xf>
    <xf numFmtId="4" fontId="50" fillId="2" borderId="0" xfId="0" applyNumberFormat="1" applyFont="1" applyFill="1" applyAlignment="1">
      <alignment vertical="center" wrapText="1"/>
    </xf>
    <xf numFmtId="0" fontId="50" fillId="2" borderId="0" xfId="0" applyFont="1" applyFill="1" applyAlignment="1">
      <alignment horizontal="right" vertical="center" wrapText="1"/>
    </xf>
    <xf numFmtId="0" fontId="47" fillId="2" borderId="29" xfId="0" applyFont="1" applyFill="1" applyBorder="1" applyAlignment="1">
      <alignment vertical="center" wrapText="1"/>
    </xf>
    <xf numFmtId="4" fontId="50" fillId="2" borderId="0" xfId="0" applyNumberFormat="1" applyFont="1" applyFill="1" applyAlignment="1">
      <alignment wrapText="1"/>
    </xf>
    <xf numFmtId="0" fontId="50" fillId="2" borderId="0" xfId="0" applyFont="1" applyFill="1" applyAlignment="1">
      <alignment horizontal="right" wrapText="1"/>
    </xf>
    <xf numFmtId="0" fontId="47" fillId="2" borderId="29" xfId="0" applyFont="1" applyFill="1" applyBorder="1" applyAlignment="1">
      <alignment wrapText="1"/>
    </xf>
    <xf numFmtId="0" fontId="50" fillId="2" borderId="36" xfId="0" applyFont="1" applyFill="1" applyBorder="1"/>
    <xf numFmtId="0" fontId="50" fillId="2" borderId="1" xfId="0" applyFont="1" applyFill="1" applyBorder="1"/>
    <xf numFmtId="0" fontId="47" fillId="2" borderId="1" xfId="0" applyFont="1" applyFill="1" applyBorder="1" applyAlignment="1">
      <alignment horizontal="justify" vertical="center" wrapText="1"/>
    </xf>
    <xf numFmtId="1" fontId="13" fillId="2" borderId="14" xfId="0" applyNumberFormat="1" applyFont="1" applyFill="1" applyBorder="1" applyAlignment="1">
      <alignment horizontal="center" vertical="center" wrapText="1"/>
    </xf>
    <xf numFmtId="0" fontId="47" fillId="2" borderId="39" xfId="0" applyFont="1" applyFill="1" applyBorder="1" applyAlignment="1">
      <alignment vertical="center" wrapText="1"/>
    </xf>
    <xf numFmtId="0" fontId="68" fillId="2" borderId="33" xfId="0" applyFont="1" applyFill="1" applyBorder="1" applyAlignment="1">
      <alignment horizontal="center" vertical="center"/>
    </xf>
    <xf numFmtId="0" fontId="68" fillId="2" borderId="34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horizontal="center" vertical="center" wrapText="1"/>
    </xf>
    <xf numFmtId="49" fontId="47" fillId="2" borderId="4" xfId="0" applyNumberFormat="1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center" vertical="center"/>
    </xf>
    <xf numFmtId="0" fontId="47" fillId="2" borderId="4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horizontal="left" vertical="center"/>
    </xf>
    <xf numFmtId="168" fontId="47" fillId="2" borderId="14" xfId="333" applyFont="1" applyFill="1" applyBorder="1" applyAlignment="1">
      <alignment horizontal="right" vertical="center" wrapText="1" readingOrder="1"/>
    </xf>
    <xf numFmtId="168" fontId="47" fillId="2" borderId="1" xfId="333" applyFont="1" applyFill="1" applyBorder="1" applyAlignment="1">
      <alignment horizontal="right" vertical="center" wrapText="1" readingOrder="1"/>
    </xf>
    <xf numFmtId="0" fontId="50" fillId="2" borderId="2" xfId="353" applyFont="1" applyFill="1" applyBorder="1" applyAlignment="1">
      <alignment horizontal="justify" vertical="center" wrapText="1"/>
    </xf>
    <xf numFmtId="168" fontId="47" fillId="2" borderId="2" xfId="333" applyFont="1" applyFill="1" applyBorder="1" applyAlignment="1">
      <alignment horizontal="right" vertical="center" wrapText="1" readingOrder="1"/>
    </xf>
    <xf numFmtId="2" fontId="47" fillId="2" borderId="2" xfId="352" applyNumberFormat="1" applyFont="1" applyFill="1" applyBorder="1" applyAlignment="1">
      <alignment horizontal="right" vertical="center" wrapText="1" readingOrder="1"/>
    </xf>
    <xf numFmtId="168" fontId="47" fillId="2" borderId="14" xfId="333" applyFont="1" applyFill="1" applyBorder="1" applyAlignment="1">
      <alignment horizontal="left" vertical="center" wrapText="1" readingOrder="1"/>
    </xf>
    <xf numFmtId="49" fontId="56" fillId="2" borderId="2" xfId="0" applyNumberFormat="1" applyFont="1" applyFill="1" applyBorder="1" applyAlignment="1">
      <alignment wrapText="1"/>
    </xf>
    <xf numFmtId="0" fontId="47" fillId="2" borderId="2" xfId="0" applyFont="1" applyFill="1" applyBorder="1" applyAlignment="1">
      <alignment vertical="center"/>
    </xf>
    <xf numFmtId="4" fontId="50" fillId="2" borderId="0" xfId="0" applyNumberFormat="1" applyFont="1" applyFill="1" applyAlignment="1">
      <alignment horizontal="left" vertical="center" wrapText="1"/>
    </xf>
    <xf numFmtId="168" fontId="61" fillId="2" borderId="0" xfId="333" applyFont="1" applyFill="1" applyAlignment="1">
      <alignment vertical="center"/>
    </xf>
    <xf numFmtId="0" fontId="44" fillId="2" borderId="0" xfId="0" applyFont="1" applyFill="1" applyAlignment="1">
      <alignment vertical="center"/>
    </xf>
    <xf numFmtId="0" fontId="47" fillId="2" borderId="2" xfId="0" applyFont="1" applyFill="1" applyBorder="1" applyAlignment="1">
      <alignment horizontal="left" vertical="center"/>
    </xf>
    <xf numFmtId="0" fontId="47" fillId="2" borderId="0" xfId="0" applyFont="1" applyFill="1" applyBorder="1" applyAlignment="1">
      <alignment horizontal="left" vertical="center" wrapText="1"/>
    </xf>
    <xf numFmtId="0" fontId="47" fillId="2" borderId="0" xfId="0" applyFont="1" applyFill="1" applyBorder="1" applyAlignment="1">
      <alignment horizontal="justify" vertical="center" wrapText="1"/>
    </xf>
    <xf numFmtId="0" fontId="47" fillId="2" borderId="8" xfId="0" applyFont="1" applyFill="1" applyBorder="1" applyAlignment="1">
      <alignment horizontal="justify" vertical="center" wrapText="1"/>
    </xf>
    <xf numFmtId="0" fontId="47" fillId="2" borderId="2" xfId="0" applyFont="1" applyFill="1" applyBorder="1" applyAlignment="1">
      <alignment horizontal="center" vertical="center"/>
    </xf>
    <xf numFmtId="3" fontId="50" fillId="2" borderId="5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 wrapText="1"/>
    </xf>
    <xf numFmtId="43" fontId="50" fillId="2" borderId="7" xfId="145" applyNumberFormat="1" applyFont="1" applyFill="1" applyBorder="1" applyAlignment="1">
      <alignment horizontal="center" vertical="center" wrapText="1" readingOrder="1"/>
    </xf>
    <xf numFmtId="183" fontId="50" fillId="2" borderId="4" xfId="0" applyNumberFormat="1" applyFont="1" applyFill="1" applyBorder="1" applyAlignment="1">
      <alignment horizontal="right" vertical="center" wrapText="1"/>
    </xf>
    <xf numFmtId="0" fontId="50" fillId="2" borderId="2" xfId="0" applyFont="1" applyFill="1" applyBorder="1" applyAlignment="1">
      <alignment horizontal="left" vertical="center" wrapText="1"/>
    </xf>
    <xf numFmtId="0" fontId="68" fillId="2" borderId="2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left" vertical="center" wrapText="1"/>
    </xf>
    <xf numFmtId="0" fontId="68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left" vertical="center" wrapText="1"/>
    </xf>
    <xf numFmtId="3" fontId="47" fillId="2" borderId="2" xfId="0" applyNumberFormat="1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1" fillId="2" borderId="2" xfId="0" applyNumberFormat="1" applyFont="1" applyFill="1" applyBorder="1" applyAlignment="1">
      <alignment horizontal="center" vertical="center"/>
    </xf>
    <xf numFmtId="0" fontId="61" fillId="2" borderId="2" xfId="0" applyFont="1" applyFill="1" applyBorder="1" applyAlignment="1">
      <alignment horizontal="left" vertical="center" wrapText="1"/>
    </xf>
    <xf numFmtId="3" fontId="60" fillId="2" borderId="2" xfId="0" applyNumberFormat="1" applyFont="1" applyFill="1" applyBorder="1" applyAlignment="1">
      <alignment horizontal="center" vertical="center" wrapText="1"/>
    </xf>
    <xf numFmtId="14" fontId="60" fillId="2" borderId="2" xfId="0" applyNumberFormat="1" applyFont="1" applyFill="1" applyBorder="1" applyAlignment="1">
      <alignment horizontal="center" vertical="center" wrapText="1"/>
    </xf>
    <xf numFmtId="4" fontId="60" fillId="2" borderId="2" xfId="0" applyNumberFormat="1" applyFont="1" applyFill="1" applyBorder="1" applyAlignment="1">
      <alignment horizontal="center" vertical="center" wrapText="1"/>
    </xf>
    <xf numFmtId="37" fontId="60" fillId="2" borderId="2" xfId="0" applyNumberFormat="1" applyFont="1" applyFill="1" applyBorder="1" applyAlignment="1">
      <alignment horizontal="center" vertical="center" wrapText="1"/>
    </xf>
    <xf numFmtId="1" fontId="60" fillId="2" borderId="2" xfId="0" applyNumberFormat="1" applyFont="1" applyFill="1" applyBorder="1" applyAlignment="1">
      <alignment horizontal="center" vertical="center" wrapText="1"/>
    </xf>
    <xf numFmtId="49" fontId="60" fillId="2" borderId="2" xfId="0" applyNumberFormat="1" applyFont="1" applyFill="1" applyBorder="1" applyAlignment="1">
      <alignment horizontal="center" vertical="center"/>
    </xf>
    <xf numFmtId="2" fontId="60" fillId="2" borderId="2" xfId="0" applyNumberFormat="1" applyFont="1" applyFill="1" applyBorder="1" applyAlignment="1">
      <alignment horizontal="center" vertical="center" wrapText="1"/>
    </xf>
    <xf numFmtId="4" fontId="60" fillId="0" borderId="2" xfId="0" applyNumberFormat="1" applyFont="1" applyFill="1" applyBorder="1" applyAlignment="1">
      <alignment horizontal="right" vertical="center" wrapText="1"/>
    </xf>
    <xf numFmtId="14" fontId="60" fillId="2" borderId="2" xfId="0" applyNumberFormat="1" applyFont="1" applyFill="1" applyBorder="1" applyAlignment="1">
      <alignment vertical="center"/>
    </xf>
    <xf numFmtId="168" fontId="60" fillId="2" borderId="2" xfId="333" applyFont="1" applyFill="1" applyBorder="1" applyAlignment="1">
      <alignment vertical="center"/>
    </xf>
    <xf numFmtId="14" fontId="60" fillId="2" borderId="2" xfId="0" applyNumberFormat="1" applyFont="1" applyFill="1" applyBorder="1" applyAlignment="1">
      <alignment horizontal="center" vertical="center"/>
    </xf>
    <xf numFmtId="3" fontId="61" fillId="2" borderId="14" xfId="0" applyNumberFormat="1" applyFont="1" applyFill="1" applyBorder="1" applyAlignment="1">
      <alignment horizontal="center" vertical="center" wrapText="1"/>
    </xf>
    <xf numFmtId="4" fontId="61" fillId="2" borderId="4" xfId="430" applyNumberFormat="1" applyFont="1" applyFill="1" applyBorder="1" applyAlignment="1">
      <alignment horizontal="right" vertical="center" wrapText="1"/>
    </xf>
    <xf numFmtId="3" fontId="61" fillId="3" borderId="14" xfId="0" applyNumberFormat="1" applyFont="1" applyFill="1" applyBorder="1" applyAlignment="1">
      <alignment horizontal="center" vertical="center" wrapText="1"/>
    </xf>
    <xf numFmtId="4" fontId="61" fillId="3" borderId="4" xfId="0" applyNumberFormat="1" applyFont="1" applyFill="1" applyBorder="1" applyAlignment="1">
      <alignment horizontal="center" vertical="center" wrapText="1"/>
    </xf>
    <xf numFmtId="3" fontId="61" fillId="3" borderId="4" xfId="0" applyNumberFormat="1" applyFont="1" applyFill="1" applyBorder="1" applyAlignment="1">
      <alignment horizontal="center" vertical="center" wrapText="1"/>
    </xf>
    <xf numFmtId="3" fontId="61" fillId="3" borderId="13" xfId="0" applyNumberFormat="1" applyFont="1" applyFill="1" applyBorder="1" applyAlignment="1">
      <alignment horizontal="center" vertical="center" wrapText="1"/>
    </xf>
    <xf numFmtId="1" fontId="61" fillId="2" borderId="2" xfId="0" applyNumberFormat="1" applyFont="1" applyFill="1" applyBorder="1" applyAlignment="1">
      <alignment vertical="center" wrapText="1"/>
    </xf>
    <xf numFmtId="1" fontId="61" fillId="2" borderId="2" xfId="0" applyNumberFormat="1" applyFont="1" applyFill="1" applyBorder="1" applyAlignment="1">
      <alignment horizontal="center" vertical="center" wrapText="1"/>
    </xf>
    <xf numFmtId="168" fontId="61" fillId="2" borderId="7" xfId="333" applyFont="1" applyFill="1" applyBorder="1" applyAlignment="1">
      <alignment horizontal="left" vertical="center" wrapText="1" readingOrder="1"/>
    </xf>
    <xf numFmtId="168" fontId="61" fillId="2" borderId="2" xfId="333" applyFont="1" applyFill="1" applyBorder="1" applyAlignment="1">
      <alignment vertical="center"/>
    </xf>
    <xf numFmtId="14" fontId="61" fillId="2" borderId="2" xfId="0" applyNumberFormat="1" applyFont="1" applyFill="1" applyBorder="1" applyAlignment="1">
      <alignment vertical="center"/>
    </xf>
    <xf numFmtId="14" fontId="61" fillId="2" borderId="2" xfId="0" applyNumberFormat="1" applyFont="1" applyFill="1" applyBorder="1" applyAlignment="1">
      <alignment horizontal="center" vertical="center"/>
    </xf>
    <xf numFmtId="0" fontId="60" fillId="2" borderId="2" xfId="430" applyFont="1" applyFill="1" applyBorder="1" applyAlignment="1">
      <alignment horizontal="center" vertical="center" wrapText="1"/>
    </xf>
    <xf numFmtId="0" fontId="60" fillId="11" borderId="2" xfId="430" applyFont="1" applyFill="1" applyBorder="1" applyAlignment="1">
      <alignment horizontal="justify" vertical="center" wrapText="1"/>
    </xf>
    <xf numFmtId="3" fontId="60" fillId="2" borderId="2" xfId="430" applyNumberFormat="1" applyFont="1" applyFill="1" applyBorder="1" applyAlignment="1">
      <alignment horizontal="center" vertical="center" wrapText="1"/>
    </xf>
    <xf numFmtId="4" fontId="60" fillId="2" borderId="7" xfId="0" applyNumberFormat="1" applyFont="1" applyFill="1" applyBorder="1" applyAlignment="1">
      <alignment horizontal="right" vertical="center" wrapText="1"/>
    </xf>
    <xf numFmtId="0" fontId="60" fillId="2" borderId="2" xfId="430" applyFont="1" applyFill="1" applyBorder="1" applyAlignment="1">
      <alignment vertical="center" wrapText="1"/>
    </xf>
    <xf numFmtId="0" fontId="60" fillId="2" borderId="2" xfId="430" applyFont="1" applyFill="1" applyBorder="1" applyAlignment="1">
      <alignment horizontal="justify" vertical="center" wrapText="1"/>
    </xf>
    <xf numFmtId="4" fontId="61" fillId="2" borderId="2" xfId="430" applyNumberFormat="1" applyFont="1" applyFill="1" applyBorder="1" applyAlignment="1">
      <alignment horizontal="right" vertical="center" wrapText="1"/>
    </xf>
    <xf numFmtId="3" fontId="61" fillId="3" borderId="0" xfId="0" applyNumberFormat="1" applyFont="1" applyFill="1" applyBorder="1" applyAlignment="1">
      <alignment horizontal="center" vertical="center" wrapText="1"/>
    </xf>
    <xf numFmtId="4" fontId="61" fillId="3" borderId="0" xfId="0" applyNumberFormat="1" applyFont="1" applyFill="1" applyBorder="1" applyAlignment="1">
      <alignment horizontal="center" vertical="center" wrapText="1"/>
    </xf>
    <xf numFmtId="168" fontId="60" fillId="2" borderId="0" xfId="333" applyFont="1" applyFill="1" applyBorder="1"/>
    <xf numFmtId="0" fontId="60" fillId="2" borderId="0" xfId="0" applyFont="1" applyFill="1" applyAlignment="1">
      <alignment vertical="center"/>
    </xf>
    <xf numFmtId="0" fontId="61" fillId="2" borderId="0" xfId="0" applyFont="1" applyFill="1" applyBorder="1" applyAlignment="1">
      <alignment vertical="center"/>
    </xf>
    <xf numFmtId="168" fontId="60" fillId="2" borderId="0" xfId="333" applyFont="1" applyFill="1" applyBorder="1" applyAlignment="1">
      <alignment horizontal="right" vertical="center" wrapText="1"/>
    </xf>
    <xf numFmtId="43" fontId="60" fillId="2" borderId="0" xfId="0" applyNumberFormat="1" applyFont="1" applyFill="1" applyBorder="1"/>
    <xf numFmtId="41" fontId="60" fillId="2" borderId="0" xfId="352" applyFont="1" applyFill="1" applyBorder="1"/>
    <xf numFmtId="168" fontId="61" fillId="2" borderId="0" xfId="333" applyFont="1" applyFill="1" applyBorder="1"/>
    <xf numFmtId="0" fontId="47" fillId="2" borderId="2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 wrapText="1"/>
    </xf>
    <xf numFmtId="0" fontId="61" fillId="2" borderId="2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left" vertical="center" wrapText="1"/>
    </xf>
    <xf numFmtId="0" fontId="61" fillId="2" borderId="2" xfId="0" applyFont="1" applyFill="1" applyBorder="1" applyAlignment="1">
      <alignment horizontal="center"/>
    </xf>
    <xf numFmtId="0" fontId="61" fillId="2" borderId="2" xfId="0" applyFont="1" applyFill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justify" vertical="center" wrapText="1"/>
    </xf>
    <xf numFmtId="0" fontId="61" fillId="2" borderId="8" xfId="0" applyFont="1" applyFill="1" applyBorder="1" applyAlignment="1">
      <alignment horizontal="justify" vertical="center" wrapText="1"/>
    </xf>
    <xf numFmtId="0" fontId="47" fillId="2" borderId="0" xfId="0" applyFont="1" applyFill="1" applyBorder="1" applyAlignment="1">
      <alignment horizontal="justify" vertical="center" wrapText="1"/>
    </xf>
    <xf numFmtId="0" fontId="47" fillId="2" borderId="8" xfId="0" applyFont="1" applyFill="1" applyBorder="1" applyAlignment="1">
      <alignment horizontal="justify" vertical="center" wrapText="1"/>
    </xf>
    <xf numFmtId="0" fontId="47" fillId="2" borderId="2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left" vertical="center" wrapText="1"/>
    </xf>
    <xf numFmtId="0" fontId="47" fillId="2" borderId="2" xfId="0" applyFont="1" applyFill="1" applyBorder="1" applyAlignment="1">
      <alignment horizontal="left" vertical="center"/>
    </xf>
    <xf numFmtId="0" fontId="50" fillId="2" borderId="2" xfId="0" applyFont="1" applyFill="1" applyBorder="1" applyAlignment="1">
      <alignment horizontal="left" vertical="center" wrapText="1"/>
    </xf>
    <xf numFmtId="0" fontId="50" fillId="2" borderId="0" xfId="0" applyFont="1" applyFill="1" applyBorder="1" applyAlignment="1">
      <alignment horizontal="left" vertical="center" wrapText="1"/>
    </xf>
    <xf numFmtId="0" fontId="47" fillId="2" borderId="2" xfId="0" applyFont="1" applyFill="1" applyBorder="1" applyAlignment="1">
      <alignment horizontal="center" vertical="center" wrapText="1"/>
    </xf>
    <xf numFmtId="3" fontId="53" fillId="2" borderId="15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left" vertical="center"/>
    </xf>
    <xf numFmtId="0" fontId="47" fillId="2" borderId="7" xfId="0" applyFont="1" applyFill="1" applyBorder="1" applyAlignment="1">
      <alignment horizontal="left" vertical="center"/>
    </xf>
    <xf numFmtId="3" fontId="47" fillId="2" borderId="4" xfId="0" applyNumberFormat="1" applyFont="1" applyFill="1" applyBorder="1" applyAlignment="1">
      <alignment horizontal="center" vertical="center" wrapText="1"/>
    </xf>
    <xf numFmtId="3" fontId="47" fillId="2" borderId="2" xfId="0" applyNumberFormat="1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184" fontId="53" fillId="2" borderId="15" xfId="0" applyNumberFormat="1" applyFont="1" applyFill="1" applyBorder="1" applyAlignment="1">
      <alignment horizontal="center" vertical="center" wrapText="1"/>
    </xf>
    <xf numFmtId="184" fontId="52" fillId="2" borderId="15" xfId="0" applyNumberFormat="1" applyFont="1" applyFill="1" applyBorder="1" applyAlignment="1">
      <alignment horizontal="center" vertical="center" wrapText="1"/>
    </xf>
    <xf numFmtId="3" fontId="55" fillId="2" borderId="15" xfId="0" applyNumberFormat="1" applyFont="1" applyFill="1" applyBorder="1" applyAlignment="1">
      <alignment horizontal="center" vertical="center" wrapText="1"/>
    </xf>
    <xf numFmtId="184" fontId="55" fillId="2" borderId="15" xfId="0" applyNumberFormat="1" applyFont="1" applyFill="1" applyBorder="1" applyAlignment="1">
      <alignment horizontal="center" vertical="center" wrapText="1"/>
    </xf>
    <xf numFmtId="184" fontId="50" fillId="2" borderId="0" xfId="0" applyNumberFormat="1" applyFont="1" applyFill="1"/>
    <xf numFmtId="0" fontId="71" fillId="2" borderId="0" xfId="0" applyFont="1" applyFill="1"/>
    <xf numFmtId="0" fontId="50" fillId="2" borderId="13" xfId="0" applyFont="1" applyFill="1" applyBorder="1" applyAlignment="1">
      <alignment horizontal="center" vertical="center" wrapText="1"/>
    </xf>
    <xf numFmtId="184" fontId="50" fillId="2" borderId="0" xfId="0" applyNumberFormat="1" applyFont="1" applyFill="1" applyBorder="1" applyAlignment="1">
      <alignment horizontal="left" vertical="center" wrapText="1"/>
    </xf>
    <xf numFmtId="3" fontId="50" fillId="2" borderId="5" xfId="0" applyNumberFormat="1" applyFont="1" applyFill="1" applyBorder="1" applyAlignment="1">
      <alignment horizontal="center" vertical="center" wrapText="1"/>
    </xf>
    <xf numFmtId="184" fontId="13" fillId="2" borderId="0" xfId="0" applyNumberFormat="1" applyFont="1" applyFill="1"/>
    <xf numFmtId="176" fontId="48" fillId="2" borderId="0" xfId="333" applyNumberFormat="1" applyFont="1" applyFill="1" applyAlignment="1">
      <alignment vertical="center"/>
    </xf>
    <xf numFmtId="41" fontId="48" fillId="2" borderId="0" xfId="352" applyFont="1" applyFill="1" applyBorder="1" applyAlignment="1">
      <alignment vertical="center"/>
    </xf>
    <xf numFmtId="0" fontId="48" fillId="2" borderId="0" xfId="0" applyFont="1" applyFill="1" applyBorder="1" applyAlignment="1">
      <alignment vertical="center"/>
    </xf>
    <xf numFmtId="184" fontId="48" fillId="2" borderId="0" xfId="0" applyNumberFormat="1" applyFont="1" applyFill="1" applyAlignment="1">
      <alignment vertical="center"/>
    </xf>
    <xf numFmtId="176" fontId="48" fillId="2" borderId="0" xfId="333" applyNumberFormat="1" applyFont="1" applyFill="1"/>
    <xf numFmtId="41" fontId="48" fillId="2" borderId="0" xfId="352" applyFont="1" applyFill="1" applyBorder="1"/>
    <xf numFmtId="0" fontId="48" fillId="2" borderId="0" xfId="0" applyFont="1" applyFill="1" applyBorder="1"/>
    <xf numFmtId="184" fontId="48" fillId="2" borderId="0" xfId="0" applyNumberFormat="1" applyFont="1" applyFill="1"/>
    <xf numFmtId="176" fontId="48" fillId="2" borderId="0" xfId="0" applyNumberFormat="1" applyFont="1" applyFill="1"/>
    <xf numFmtId="0" fontId="61" fillId="2" borderId="2" xfId="0" applyFont="1" applyFill="1" applyBorder="1" applyAlignment="1">
      <alignment horizontal="left" vertical="center"/>
    </xf>
    <xf numFmtId="0" fontId="61" fillId="2" borderId="2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left" vertical="center" wrapText="1"/>
    </xf>
    <xf numFmtId="0" fontId="61" fillId="2" borderId="2" xfId="0" applyFont="1" applyFill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justify" vertical="center" wrapText="1"/>
    </xf>
    <xf numFmtId="0" fontId="61" fillId="2" borderId="8" xfId="0" applyFont="1" applyFill="1" applyBorder="1" applyAlignment="1">
      <alignment horizontal="justify" vertical="center" wrapText="1"/>
    </xf>
    <xf numFmtId="3" fontId="61" fillId="2" borderId="2" xfId="0" applyNumberFormat="1" applyFont="1" applyFill="1" applyBorder="1" applyAlignment="1">
      <alignment horizontal="center" vertical="center" wrapText="1"/>
    </xf>
    <xf numFmtId="185" fontId="72" fillId="0" borderId="44" xfId="0" applyNumberFormat="1" applyFont="1" applyFill="1" applyBorder="1" applyAlignment="1">
      <alignment horizontal="right" vertical="center" wrapText="1" readingOrder="1"/>
    </xf>
    <xf numFmtId="0" fontId="47" fillId="2" borderId="0" xfId="0" applyFont="1" applyFill="1" applyBorder="1" applyAlignment="1">
      <alignment vertical="center"/>
    </xf>
    <xf numFmtId="168" fontId="50" fillId="2" borderId="0" xfId="333" applyFont="1" applyFill="1" applyBorder="1"/>
    <xf numFmtId="0" fontId="50" fillId="2" borderId="2" xfId="0" applyFont="1" applyFill="1" applyBorder="1" applyAlignment="1">
      <alignment horizontal="left" vertical="center" wrapText="1"/>
    </xf>
    <xf numFmtId="0" fontId="47" fillId="2" borderId="2" xfId="0" applyFont="1" applyFill="1" applyBorder="1" applyAlignment="1">
      <alignment horizontal="left" vertical="center" wrapText="1"/>
    </xf>
    <xf numFmtId="0" fontId="47" fillId="2" borderId="2" xfId="0" applyFont="1" applyFill="1" applyBorder="1" applyAlignment="1">
      <alignment horizontal="left" vertical="center"/>
    </xf>
    <xf numFmtId="0" fontId="47" fillId="2" borderId="2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 wrapText="1"/>
    </xf>
    <xf numFmtId="3" fontId="47" fillId="2" borderId="2" xfId="0" applyNumberFormat="1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justify" vertical="center" wrapText="1"/>
    </xf>
    <xf numFmtId="0" fontId="47" fillId="2" borderId="8" xfId="0" applyFont="1" applyFill="1" applyBorder="1" applyAlignment="1">
      <alignment horizontal="justify" vertical="center" wrapText="1"/>
    </xf>
    <xf numFmtId="0" fontId="47" fillId="2" borderId="2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left" vertical="center" wrapText="1"/>
    </xf>
    <xf numFmtId="0" fontId="47" fillId="2" borderId="2" xfId="0" applyFont="1" applyFill="1" applyBorder="1" applyAlignment="1">
      <alignment horizontal="left" vertical="center"/>
    </xf>
    <xf numFmtId="0" fontId="47" fillId="2" borderId="2" xfId="0" applyFont="1" applyFill="1" applyBorder="1" applyAlignment="1">
      <alignment horizontal="center"/>
    </xf>
    <xf numFmtId="0" fontId="4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0" fillId="2" borderId="6" xfId="0" applyFont="1" applyFill="1" applyBorder="1" applyAlignment="1">
      <alignment horizontal="left" vertical="center" wrapText="1"/>
    </xf>
    <xf numFmtId="3" fontId="47" fillId="2" borderId="15" xfId="0" applyNumberFormat="1" applyFont="1" applyFill="1" applyBorder="1" applyAlignment="1">
      <alignment horizontal="center" vertical="center" wrapText="1"/>
    </xf>
    <xf numFmtId="3" fontId="47" fillId="2" borderId="4" xfId="0" applyNumberFormat="1" applyFont="1" applyFill="1" applyBorder="1" applyAlignment="1">
      <alignment horizontal="center" vertical="center" wrapText="1"/>
    </xf>
    <xf numFmtId="3" fontId="47" fillId="2" borderId="2" xfId="0" applyNumberFormat="1" applyFont="1" applyFill="1" applyBorder="1" applyAlignment="1">
      <alignment horizontal="center" vertical="center" wrapText="1"/>
    </xf>
    <xf numFmtId="0" fontId="50" fillId="2" borderId="0" xfId="0" applyFont="1" applyFill="1" applyAlignment="1">
      <alignment horizontal="left" vertical="center" wrapText="1"/>
    </xf>
    <xf numFmtId="0" fontId="68" fillId="2" borderId="34" xfId="0" applyFont="1" applyFill="1" applyBorder="1" applyAlignment="1">
      <alignment horizontal="center" vertical="center" wrapText="1"/>
    </xf>
    <xf numFmtId="0" fontId="47" fillId="2" borderId="0" xfId="0" applyFont="1" applyFill="1" applyAlignment="1">
      <alignment vertical="center"/>
    </xf>
    <xf numFmtId="185" fontId="50" fillId="0" borderId="44" xfId="0" applyNumberFormat="1" applyFont="1" applyFill="1" applyBorder="1" applyAlignment="1">
      <alignment horizontal="right" vertical="center" wrapText="1" readingOrder="1"/>
    </xf>
    <xf numFmtId="0" fontId="6" fillId="2" borderId="0" xfId="345" applyFont="1" applyFill="1" applyBorder="1" applyAlignment="1">
      <alignment horizontal="center" vertical="center"/>
    </xf>
    <xf numFmtId="0" fontId="6" fillId="2" borderId="0" xfId="345" applyFont="1" applyFill="1" applyBorder="1" applyAlignment="1">
      <alignment vertical="center"/>
    </xf>
    <xf numFmtId="0" fontId="74" fillId="12" borderId="0" xfId="345" applyNumberFormat="1" applyFont="1" applyFill="1" applyBorder="1" applyAlignment="1">
      <alignment horizontal="center" vertical="center" wrapText="1" readingOrder="1"/>
    </xf>
    <xf numFmtId="0" fontId="74" fillId="12" borderId="0" xfId="345" applyNumberFormat="1" applyFont="1" applyFill="1" applyBorder="1" applyAlignment="1">
      <alignment vertical="center" wrapText="1" readingOrder="1"/>
    </xf>
    <xf numFmtId="0" fontId="75" fillId="2" borderId="0" xfId="345" applyNumberFormat="1" applyFont="1" applyFill="1" applyBorder="1" applyAlignment="1">
      <alignment horizontal="center" vertical="center" wrapText="1" readingOrder="1"/>
    </xf>
    <xf numFmtId="0" fontId="76" fillId="2" borderId="0" xfId="345" applyNumberFormat="1" applyFont="1" applyFill="1" applyBorder="1" applyAlignment="1">
      <alignment horizontal="center" vertical="center" wrapText="1" readingOrder="1"/>
    </xf>
    <xf numFmtId="0" fontId="76" fillId="2" borderId="0" xfId="345" applyNumberFormat="1" applyFont="1" applyFill="1" applyBorder="1" applyAlignment="1">
      <alignment vertical="center" wrapText="1" readingOrder="1"/>
    </xf>
    <xf numFmtId="0" fontId="47" fillId="2" borderId="2" xfId="0" applyFont="1" applyFill="1" applyBorder="1" applyAlignment="1">
      <alignment horizontal="center" vertical="center"/>
    </xf>
    <xf numFmtId="0" fontId="67" fillId="2" borderId="2" xfId="0" applyFont="1" applyFill="1" applyBorder="1" applyAlignment="1">
      <alignment horizontal="center" vertical="center"/>
    </xf>
    <xf numFmtId="0" fontId="67" fillId="2" borderId="2" xfId="0" applyFont="1" applyFill="1" applyBorder="1" applyAlignment="1">
      <alignment horizontal="center" vertical="center" wrapText="1"/>
    </xf>
    <xf numFmtId="0" fontId="67" fillId="2" borderId="0" xfId="0" applyFont="1" applyFill="1" applyAlignment="1">
      <alignment horizontal="justify" vertical="center" wrapText="1"/>
    </xf>
    <xf numFmtId="0" fontId="67" fillId="2" borderId="8" xfId="0" applyFont="1" applyFill="1" applyBorder="1" applyAlignment="1">
      <alignment horizontal="justify" vertical="center" wrapText="1"/>
    </xf>
    <xf numFmtId="4" fontId="66" fillId="4" borderId="2" xfId="0" applyNumberFormat="1" applyFont="1" applyFill="1" applyBorder="1" applyAlignment="1">
      <alignment horizontal="right" vertical="center" wrapText="1"/>
    </xf>
    <xf numFmtId="0" fontId="47" fillId="2" borderId="2" xfId="0" applyFont="1" applyFill="1" applyBorder="1" applyAlignment="1">
      <alignment horizontal="left" vertical="center" wrapText="1"/>
    </xf>
    <xf numFmtId="0" fontId="50" fillId="2" borderId="2" xfId="0" applyFont="1" applyFill="1" applyBorder="1" applyAlignment="1">
      <alignment horizontal="left" vertical="center" wrapText="1"/>
    </xf>
    <xf numFmtId="0" fontId="45" fillId="2" borderId="9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45" fillId="2" borderId="2" xfId="168" applyFont="1" applyFill="1" applyBorder="1" applyAlignment="1">
      <alignment horizontal="center" vertical="center"/>
    </xf>
    <xf numFmtId="43" fontId="30" fillId="2" borderId="0" xfId="0" applyNumberFormat="1" applyFont="1" applyFill="1" applyBorder="1"/>
    <xf numFmtId="43" fontId="48" fillId="2" borderId="0" xfId="0" applyNumberFormat="1" applyFont="1" applyFill="1" applyBorder="1"/>
    <xf numFmtId="43" fontId="50" fillId="2" borderId="0" xfId="0" applyNumberFormat="1" applyFont="1" applyFill="1" applyBorder="1"/>
    <xf numFmtId="43" fontId="31" fillId="2" borderId="0" xfId="0" applyNumberFormat="1" applyFont="1" applyFill="1" applyBorder="1"/>
    <xf numFmtId="0" fontId="50" fillId="2" borderId="2" xfId="0" applyFont="1" applyFill="1" applyBorder="1" applyAlignment="1">
      <alignment horizontal="left" vertical="center" wrapText="1"/>
    </xf>
    <xf numFmtId="0" fontId="45" fillId="2" borderId="2" xfId="168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left" vertical="center" wrapText="1"/>
    </xf>
    <xf numFmtId="0" fontId="50" fillId="2" borderId="2" xfId="0" applyFont="1" applyFill="1" applyBorder="1" applyAlignment="1">
      <alignment horizontal="left" vertical="center" wrapText="1"/>
    </xf>
    <xf numFmtId="0" fontId="45" fillId="2" borderId="2" xfId="168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61" fillId="2" borderId="2" xfId="0" applyFont="1" applyFill="1" applyBorder="1" applyAlignment="1">
      <alignment vertical="center"/>
    </xf>
    <xf numFmtId="43" fontId="3" fillId="2" borderId="0" xfId="0" applyNumberFormat="1" applyFont="1" applyFill="1"/>
    <xf numFmtId="0" fontId="38" fillId="2" borderId="0" xfId="0" applyFont="1" applyFill="1" applyBorder="1" applyAlignment="1">
      <alignment horizontal="center" vertical="center" wrapText="1" readingOrder="1"/>
    </xf>
    <xf numFmtId="0" fontId="38" fillId="2" borderId="1" xfId="0" applyFont="1" applyFill="1" applyBorder="1" applyAlignment="1">
      <alignment horizontal="center" vertical="center" wrapText="1" readingOrder="1"/>
    </xf>
    <xf numFmtId="0" fontId="40" fillId="10" borderId="5" xfId="0" applyFont="1" applyFill="1" applyBorder="1" applyAlignment="1">
      <alignment horizontal="center" vertical="center" wrapText="1" readingOrder="1"/>
    </xf>
    <xf numFmtId="0" fontId="40" fillId="10" borderId="6" xfId="0" applyFont="1" applyFill="1" applyBorder="1" applyAlignment="1">
      <alignment horizontal="center" vertical="center" wrapText="1" readingOrder="1"/>
    </xf>
    <xf numFmtId="0" fontId="40" fillId="10" borderId="7" xfId="0" applyFont="1" applyFill="1" applyBorder="1" applyAlignment="1">
      <alignment horizontal="center" vertical="center" wrapText="1" readingOrder="1"/>
    </xf>
    <xf numFmtId="0" fontId="50" fillId="2" borderId="2" xfId="0" applyFont="1" applyFill="1" applyBorder="1" applyAlignment="1">
      <alignment horizontal="left" vertical="center" wrapText="1"/>
    </xf>
    <xf numFmtId="0" fontId="50" fillId="2" borderId="2" xfId="0" applyFont="1" applyFill="1" applyBorder="1" applyAlignment="1">
      <alignment horizontal="left" vertical="center"/>
    </xf>
    <xf numFmtId="14" fontId="50" fillId="2" borderId="2" xfId="0" applyNumberFormat="1" applyFont="1" applyFill="1" applyBorder="1" applyAlignment="1">
      <alignment horizontal="left" vertical="center" wrapText="1"/>
    </xf>
    <xf numFmtId="0" fontId="68" fillId="2" borderId="2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left" vertical="center" wrapText="1"/>
    </xf>
    <xf numFmtId="0" fontId="47" fillId="2" borderId="2" xfId="0" applyFont="1" applyFill="1" applyBorder="1" applyAlignment="1">
      <alignment horizontal="left" vertical="center"/>
    </xf>
    <xf numFmtId="168" fontId="68" fillId="2" borderId="2" xfId="333" applyFont="1" applyFill="1" applyBorder="1" applyAlignment="1">
      <alignment horizontal="center" vertical="center" wrapText="1"/>
    </xf>
    <xf numFmtId="3" fontId="68" fillId="2" borderId="2" xfId="0" applyNumberFormat="1" applyFont="1" applyFill="1" applyBorder="1" applyAlignment="1">
      <alignment horizontal="center" vertical="center" wrapText="1"/>
    </xf>
    <xf numFmtId="0" fontId="50" fillId="2" borderId="12" xfId="324" applyFont="1" applyFill="1" applyBorder="1" applyAlignment="1">
      <alignment horizontal="left" wrapText="1"/>
    </xf>
    <xf numFmtId="0" fontId="50" fillId="2" borderId="0" xfId="324" applyFont="1" applyFill="1" applyBorder="1" applyAlignment="1">
      <alignment horizontal="left" wrapText="1"/>
    </xf>
    <xf numFmtId="0" fontId="47" fillId="2" borderId="13" xfId="324" applyFont="1" applyFill="1" applyBorder="1" applyAlignment="1">
      <alignment horizontal="left" vertical="center" wrapText="1"/>
    </xf>
    <xf numFmtId="0" fontId="47" fillId="2" borderId="1" xfId="324" applyFont="1" applyFill="1" applyBorder="1" applyAlignment="1">
      <alignment horizontal="left" vertical="center" wrapText="1"/>
    </xf>
    <xf numFmtId="0" fontId="68" fillId="2" borderId="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3" fontId="46" fillId="0" borderId="5" xfId="0" applyNumberFormat="1" applyFont="1" applyFill="1" applyBorder="1" applyAlignment="1">
      <alignment horizontal="left" vertical="center" wrapText="1"/>
    </xf>
    <xf numFmtId="3" fontId="46" fillId="0" borderId="6" xfId="0" applyNumberFormat="1" applyFont="1" applyFill="1" applyBorder="1" applyAlignment="1">
      <alignment horizontal="left" vertical="center" wrapText="1"/>
    </xf>
    <xf numFmtId="3" fontId="46" fillId="0" borderId="7" xfId="0" applyNumberFormat="1" applyFont="1" applyFill="1" applyBorder="1" applyAlignment="1">
      <alignment horizontal="left" vertical="center" wrapText="1"/>
    </xf>
    <xf numFmtId="3" fontId="46" fillId="2" borderId="2" xfId="0" applyNumberFormat="1" applyFont="1" applyFill="1" applyBorder="1" applyAlignment="1">
      <alignment horizontal="left" vertical="center" wrapText="1"/>
    </xf>
    <xf numFmtId="3" fontId="46" fillId="2" borderId="2" xfId="0" applyNumberFormat="1" applyFont="1" applyFill="1" applyBorder="1" applyAlignment="1">
      <alignment horizontal="center" wrapText="1"/>
    </xf>
    <xf numFmtId="0" fontId="50" fillId="2" borderId="12" xfId="324" applyFont="1" applyFill="1" applyBorder="1" applyAlignment="1">
      <alignment horizontal="left" vertical="center" wrapText="1"/>
    </xf>
    <xf numFmtId="0" fontId="50" fillId="2" borderId="0" xfId="324" applyFont="1" applyFill="1" applyBorder="1" applyAlignment="1">
      <alignment horizontal="left" vertical="center" wrapText="1"/>
    </xf>
    <xf numFmtId="0" fontId="47" fillId="2" borderId="12" xfId="0" applyFont="1" applyFill="1" applyBorder="1" applyAlignment="1">
      <alignment horizontal="left" vertical="center" wrapText="1"/>
    </xf>
    <xf numFmtId="0" fontId="47" fillId="2" borderId="0" xfId="0" applyFont="1" applyFill="1" applyBorder="1" applyAlignment="1">
      <alignment horizontal="left" vertical="center" wrapText="1"/>
    </xf>
    <xf numFmtId="0" fontId="47" fillId="2" borderId="0" xfId="0" applyFont="1" applyFill="1" applyBorder="1" applyAlignment="1">
      <alignment horizontal="justify" vertical="center" wrapText="1"/>
    </xf>
    <xf numFmtId="0" fontId="47" fillId="2" borderId="8" xfId="0" applyFont="1" applyFill="1" applyBorder="1" applyAlignment="1">
      <alignment horizontal="justify" vertical="center" wrapText="1"/>
    </xf>
    <xf numFmtId="0" fontId="52" fillId="2" borderId="0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/>
    </xf>
    <xf numFmtId="3" fontId="46" fillId="2" borderId="5" xfId="0" applyNumberFormat="1" applyFont="1" applyFill="1" applyBorder="1" applyAlignment="1">
      <alignment horizontal="left" vertical="center" wrapText="1"/>
    </xf>
    <xf numFmtId="3" fontId="46" fillId="2" borderId="6" xfId="0" applyNumberFormat="1" applyFont="1" applyFill="1" applyBorder="1" applyAlignment="1">
      <alignment horizontal="left" vertical="center" wrapText="1"/>
    </xf>
    <xf numFmtId="3" fontId="46" fillId="2" borderId="7" xfId="0" applyNumberFormat="1" applyFont="1" applyFill="1" applyBorder="1" applyAlignment="1">
      <alignment horizontal="left" vertical="center" wrapText="1"/>
    </xf>
    <xf numFmtId="0" fontId="47" fillId="2" borderId="2" xfId="324" applyFont="1" applyFill="1" applyBorder="1" applyAlignment="1">
      <alignment horizontal="center" vertical="center" wrapText="1"/>
    </xf>
    <xf numFmtId="0" fontId="50" fillId="2" borderId="9" xfId="324" applyFont="1" applyFill="1" applyBorder="1" applyAlignment="1">
      <alignment horizontal="left" vertical="center" wrapText="1"/>
    </xf>
    <xf numFmtId="0" fontId="50" fillId="2" borderId="10" xfId="324" applyFont="1" applyFill="1" applyBorder="1" applyAlignment="1">
      <alignment horizontal="left" vertical="center" wrapText="1"/>
    </xf>
    <xf numFmtId="0" fontId="47" fillId="2" borderId="12" xfId="324" applyFont="1" applyFill="1" applyBorder="1" applyAlignment="1">
      <alignment horizontal="left" vertical="center" wrapText="1"/>
    </xf>
    <xf numFmtId="0" fontId="47" fillId="2" borderId="0" xfId="324" applyFont="1" applyFill="1" applyBorder="1" applyAlignment="1">
      <alignment horizontal="left" vertical="center" wrapText="1"/>
    </xf>
    <xf numFmtId="1" fontId="47" fillId="2" borderId="0" xfId="333" applyNumberFormat="1" applyFont="1" applyFill="1" applyBorder="1" applyAlignment="1">
      <alignment horizontal="left" vertical="center" wrapText="1"/>
    </xf>
    <xf numFmtId="1" fontId="47" fillId="2" borderId="8" xfId="333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justify" wrapText="1"/>
    </xf>
    <xf numFmtId="0" fontId="2" fillId="2" borderId="0" xfId="0" applyFont="1" applyFill="1" applyBorder="1" applyAlignment="1">
      <alignment horizontal="justify" wrapText="1"/>
    </xf>
    <xf numFmtId="0" fontId="2" fillId="2" borderId="8" xfId="0" applyFont="1" applyFill="1" applyBorder="1" applyAlignment="1">
      <alignment horizontal="justify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4" fontId="3" fillId="2" borderId="6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3" fontId="15" fillId="3" borderId="3" xfId="0" applyNumberFormat="1" applyFont="1" applyFill="1" applyBorder="1" applyAlignment="1">
      <alignment horizontal="center" vertical="center" wrapText="1"/>
    </xf>
    <xf numFmtId="3" fontId="15" fillId="3" borderId="15" xfId="0" applyNumberFormat="1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21" fillId="8" borderId="23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left" vertical="center" wrapText="1"/>
    </xf>
    <xf numFmtId="0" fontId="47" fillId="2" borderId="6" xfId="0" applyFont="1" applyFill="1" applyBorder="1" applyAlignment="1">
      <alignment horizontal="left" vertical="center" wrapText="1"/>
    </xf>
    <xf numFmtId="0" fontId="47" fillId="2" borderId="7" xfId="0" applyFont="1" applyFill="1" applyBorder="1" applyAlignment="1">
      <alignment horizontal="left" vertical="center" wrapText="1"/>
    </xf>
    <xf numFmtId="0" fontId="50" fillId="2" borderId="5" xfId="0" applyFont="1" applyFill="1" applyBorder="1" applyAlignment="1">
      <alignment horizontal="left" vertical="center" wrapText="1"/>
    </xf>
    <xf numFmtId="0" fontId="50" fillId="2" borderId="6" xfId="0" applyFont="1" applyFill="1" applyBorder="1" applyAlignment="1">
      <alignment horizontal="left" vertical="center"/>
    </xf>
    <xf numFmtId="0" fontId="50" fillId="2" borderId="7" xfId="0" applyFont="1" applyFill="1" applyBorder="1" applyAlignment="1">
      <alignment horizontal="left" vertical="center"/>
    </xf>
    <xf numFmtId="0" fontId="50" fillId="2" borderId="6" xfId="0" applyFont="1" applyFill="1" applyBorder="1" applyAlignment="1">
      <alignment horizontal="left" vertical="center" wrapText="1"/>
    </xf>
    <xf numFmtId="0" fontId="50" fillId="2" borderId="7" xfId="0" applyFont="1" applyFill="1" applyBorder="1" applyAlignment="1">
      <alignment horizontal="left" vertical="center" wrapText="1"/>
    </xf>
    <xf numFmtId="14" fontId="50" fillId="2" borderId="6" xfId="0" applyNumberFormat="1" applyFont="1" applyFill="1" applyBorder="1" applyAlignment="1">
      <alignment horizontal="left" vertical="center" wrapText="1"/>
    </xf>
    <xf numFmtId="0" fontId="47" fillId="2" borderId="6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left" vertical="center"/>
    </xf>
    <xf numFmtId="0" fontId="47" fillId="2" borderId="6" xfId="0" applyFont="1" applyFill="1" applyBorder="1" applyAlignment="1">
      <alignment horizontal="left" vertical="center"/>
    </xf>
    <xf numFmtId="0" fontId="47" fillId="2" borderId="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" fontId="53" fillId="2" borderId="3" xfId="0" applyNumberFormat="1" applyFont="1" applyFill="1" applyBorder="1" applyAlignment="1">
      <alignment horizontal="center" vertical="center" wrapText="1"/>
    </xf>
    <xf numFmtId="3" fontId="53" fillId="2" borderId="15" xfId="0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" fontId="47" fillId="2" borderId="0" xfId="0" applyNumberFormat="1" applyFont="1" applyFill="1" applyBorder="1" applyAlignment="1">
      <alignment horizontal="left" vertical="center" wrapText="1"/>
    </xf>
    <xf numFmtId="1" fontId="47" fillId="2" borderId="8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left" vertical="top" wrapText="1"/>
    </xf>
    <xf numFmtId="0" fontId="47" fillId="2" borderId="1" xfId="0" applyFont="1" applyFill="1" applyBorder="1" applyAlignment="1">
      <alignment horizontal="left" vertical="top" wrapText="1"/>
    </xf>
    <xf numFmtId="3" fontId="5" fillId="2" borderId="15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50" fillId="2" borderId="12" xfId="0" applyFont="1" applyFill="1" applyBorder="1" applyAlignment="1">
      <alignment horizontal="left" wrapText="1"/>
    </xf>
    <xf numFmtId="0" fontId="50" fillId="2" borderId="0" xfId="0" applyFont="1" applyFill="1" applyBorder="1" applyAlignment="1">
      <alignment horizontal="left" wrapText="1"/>
    </xf>
    <xf numFmtId="0" fontId="52" fillId="2" borderId="12" xfId="0" applyFont="1" applyFill="1" applyBorder="1" applyAlignment="1">
      <alignment horizontal="center" vertical="center" wrapText="1"/>
    </xf>
    <xf numFmtId="0" fontId="52" fillId="2" borderId="8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0" fontId="52" fillId="2" borderId="14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left" vertical="center" wrapText="1"/>
    </xf>
    <xf numFmtId="0" fontId="50" fillId="2" borderId="0" xfId="0" applyFont="1" applyFill="1" applyBorder="1" applyAlignment="1">
      <alignment horizontal="left" vertical="center" wrapText="1"/>
    </xf>
    <xf numFmtId="0" fontId="47" fillId="2" borderId="2" xfId="0" applyFont="1" applyFill="1" applyBorder="1" applyAlignment="1">
      <alignment horizontal="center"/>
    </xf>
    <xf numFmtId="0" fontId="47" fillId="2" borderId="2" xfId="0" applyFont="1" applyFill="1" applyBorder="1" applyAlignment="1">
      <alignment horizontal="center" vertical="center" wrapText="1"/>
    </xf>
    <xf numFmtId="0" fontId="50" fillId="2" borderId="9" xfId="0" applyFont="1" applyFill="1" applyBorder="1" applyAlignment="1">
      <alignment horizontal="left" vertical="center" wrapText="1"/>
    </xf>
    <xf numFmtId="0" fontId="50" fillId="2" borderId="10" xfId="0" applyFont="1" applyFill="1" applyBorder="1" applyAlignment="1">
      <alignment horizontal="left" vertical="center" wrapText="1"/>
    </xf>
    <xf numFmtId="3" fontId="62" fillId="2" borderId="3" xfId="0" applyNumberFormat="1" applyFont="1" applyFill="1" applyBorder="1" applyAlignment="1">
      <alignment horizontal="center" vertical="center" wrapText="1"/>
    </xf>
    <xf numFmtId="3" fontId="62" fillId="2" borderId="15" xfId="0" applyNumberFormat="1" applyFont="1" applyFill="1" applyBorder="1" applyAlignment="1">
      <alignment horizontal="center" vertical="center" wrapText="1"/>
    </xf>
    <xf numFmtId="3" fontId="61" fillId="2" borderId="15" xfId="0" applyNumberFormat="1" applyFont="1" applyFill="1" applyBorder="1" applyAlignment="1">
      <alignment horizontal="center" vertical="center" wrapText="1"/>
    </xf>
    <xf numFmtId="3" fontId="61" fillId="2" borderId="4" xfId="0" applyNumberFormat="1" applyFont="1" applyFill="1" applyBorder="1" applyAlignment="1">
      <alignment horizontal="center" vertical="center" wrapText="1"/>
    </xf>
    <xf numFmtId="0" fontId="62" fillId="2" borderId="12" xfId="0" applyFont="1" applyFill="1" applyBorder="1" applyAlignment="1">
      <alignment horizontal="center" vertical="center" wrapText="1"/>
    </xf>
    <xf numFmtId="0" fontId="62" fillId="2" borderId="0" xfId="0" applyFont="1" applyFill="1" applyBorder="1" applyAlignment="1">
      <alignment horizontal="center" vertical="center" wrapText="1"/>
    </xf>
    <xf numFmtId="0" fontId="62" fillId="2" borderId="8" xfId="0" applyFont="1" applyFill="1" applyBorder="1" applyAlignment="1">
      <alignment horizontal="center" vertical="center" wrapText="1"/>
    </xf>
    <xf numFmtId="0" fontId="62" fillId="2" borderId="13" xfId="0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62" fillId="2" borderId="14" xfId="0" applyFont="1" applyFill="1" applyBorder="1" applyAlignment="1">
      <alignment horizontal="center" vertical="center" wrapText="1"/>
    </xf>
    <xf numFmtId="0" fontId="61" fillId="2" borderId="2" xfId="0" applyFont="1" applyFill="1" applyBorder="1" applyAlignment="1">
      <alignment horizontal="center" vertical="center"/>
    </xf>
    <xf numFmtId="0" fontId="60" fillId="2" borderId="12" xfId="0" applyFont="1" applyFill="1" applyBorder="1" applyAlignment="1">
      <alignment horizontal="left" vertical="center" wrapText="1"/>
    </xf>
    <xf numFmtId="0" fontId="60" fillId="2" borderId="0" xfId="0" applyFont="1" applyFill="1" applyBorder="1" applyAlignment="1">
      <alignment horizontal="left" vertical="center" wrapText="1"/>
    </xf>
    <xf numFmtId="0" fontId="61" fillId="2" borderId="2" xfId="0" applyFont="1" applyFill="1" applyBorder="1" applyAlignment="1">
      <alignment horizontal="center"/>
    </xf>
    <xf numFmtId="0" fontId="61" fillId="2" borderId="2" xfId="0" applyFont="1" applyFill="1" applyBorder="1" applyAlignment="1">
      <alignment horizontal="center" vertical="center" wrapText="1"/>
    </xf>
    <xf numFmtId="0" fontId="61" fillId="2" borderId="12" xfId="0" applyFont="1" applyFill="1" applyBorder="1" applyAlignment="1">
      <alignment horizontal="left" vertical="center" wrapText="1"/>
    </xf>
    <xf numFmtId="0" fontId="61" fillId="2" borderId="0" xfId="0" applyFont="1" applyFill="1" applyBorder="1" applyAlignment="1">
      <alignment horizontal="left" vertical="center" wrapText="1"/>
    </xf>
    <xf numFmtId="0" fontId="61" fillId="2" borderId="0" xfId="0" applyFont="1" applyFill="1" applyBorder="1" applyAlignment="1">
      <alignment horizontal="justify" vertical="center" wrapText="1"/>
    </xf>
    <xf numFmtId="0" fontId="61" fillId="2" borderId="8" xfId="0" applyFont="1" applyFill="1" applyBorder="1" applyAlignment="1">
      <alignment horizontal="justify" vertical="center" wrapText="1"/>
    </xf>
    <xf numFmtId="0" fontId="60" fillId="2" borderId="9" xfId="0" applyFont="1" applyFill="1" applyBorder="1" applyAlignment="1">
      <alignment horizontal="left" vertical="center" wrapText="1"/>
    </xf>
    <xf numFmtId="0" fontId="60" fillId="2" borderId="10" xfId="0" applyFont="1" applyFill="1" applyBorder="1" applyAlignment="1">
      <alignment horizontal="left" vertical="center" wrapText="1"/>
    </xf>
    <xf numFmtId="0" fontId="61" fillId="2" borderId="9" xfId="0" applyFont="1" applyFill="1" applyBorder="1" applyAlignment="1">
      <alignment horizontal="center" vertical="center"/>
    </xf>
    <xf numFmtId="0" fontId="61" fillId="2" borderId="10" xfId="0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horizontal="center" vertical="center"/>
    </xf>
    <xf numFmtId="0" fontId="61" fillId="2" borderId="13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/>
    </xf>
    <xf numFmtId="0" fontId="61" fillId="2" borderId="14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0" fillId="2" borderId="5" xfId="0" applyFont="1" applyFill="1" applyBorder="1" applyAlignment="1">
      <alignment horizontal="left" vertical="center" wrapText="1"/>
    </xf>
    <xf numFmtId="0" fontId="60" fillId="2" borderId="6" xfId="0" applyFont="1" applyFill="1" applyBorder="1" applyAlignment="1">
      <alignment horizontal="left" vertical="center"/>
    </xf>
    <xf numFmtId="0" fontId="60" fillId="2" borderId="7" xfId="0" applyFont="1" applyFill="1" applyBorder="1" applyAlignment="1">
      <alignment horizontal="left" vertical="center"/>
    </xf>
    <xf numFmtId="0" fontId="60" fillId="2" borderId="6" xfId="0" applyFont="1" applyFill="1" applyBorder="1" applyAlignment="1">
      <alignment horizontal="left" vertical="center" wrapText="1"/>
    </xf>
    <xf numFmtId="0" fontId="60" fillId="2" borderId="7" xfId="0" applyFont="1" applyFill="1" applyBorder="1" applyAlignment="1">
      <alignment horizontal="left" vertical="center" wrapText="1"/>
    </xf>
    <xf numFmtId="0" fontId="61" fillId="2" borderId="5" xfId="0" applyFont="1" applyFill="1" applyBorder="1" applyAlignment="1">
      <alignment horizontal="left" vertical="center"/>
    </xf>
    <xf numFmtId="0" fontId="61" fillId="2" borderId="6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1" fillId="2" borderId="13" xfId="0" applyFont="1" applyFill="1" applyBorder="1" applyAlignment="1">
      <alignment horizontal="left" vertical="top" wrapText="1"/>
    </xf>
    <xf numFmtId="0" fontId="61" fillId="2" borderId="1" xfId="0" applyFont="1" applyFill="1" applyBorder="1" applyAlignment="1">
      <alignment horizontal="left" vertical="top" wrapText="1"/>
    </xf>
    <xf numFmtId="0" fontId="60" fillId="2" borderId="12" xfId="0" applyFont="1" applyFill="1" applyBorder="1" applyAlignment="1">
      <alignment horizontal="left" wrapText="1"/>
    </xf>
    <xf numFmtId="0" fontId="60" fillId="2" borderId="0" xfId="0" applyFont="1" applyFill="1" applyBorder="1" applyAlignment="1">
      <alignment horizontal="left" wrapText="1"/>
    </xf>
    <xf numFmtId="3" fontId="73" fillId="2" borderId="2" xfId="0" applyNumberFormat="1" applyFont="1" applyFill="1" applyBorder="1" applyAlignment="1">
      <alignment horizontal="center" wrapText="1"/>
    </xf>
    <xf numFmtId="0" fontId="61" fillId="2" borderId="2" xfId="0" applyFont="1" applyFill="1" applyBorder="1" applyAlignment="1">
      <alignment horizontal="left" vertical="center"/>
    </xf>
    <xf numFmtId="14" fontId="60" fillId="2" borderId="6" xfId="0" applyNumberFormat="1" applyFont="1" applyFill="1" applyBorder="1" applyAlignment="1">
      <alignment horizontal="left" vertical="center" wrapText="1"/>
    </xf>
    <xf numFmtId="3" fontId="61" fillId="2" borderId="2" xfId="0" applyNumberFormat="1" applyFont="1" applyFill="1" applyBorder="1" applyAlignment="1">
      <alignment horizontal="center" vertical="center" wrapText="1"/>
    </xf>
    <xf numFmtId="1" fontId="61" fillId="2" borderId="0" xfId="0" applyNumberFormat="1" applyFont="1" applyFill="1" applyBorder="1" applyAlignment="1">
      <alignment horizontal="left" vertical="center" wrapText="1"/>
    </xf>
    <xf numFmtId="1" fontId="61" fillId="2" borderId="8" xfId="0" applyNumberFormat="1" applyFont="1" applyFill="1" applyBorder="1" applyAlignment="1">
      <alignment horizontal="left" vertical="center" wrapText="1"/>
    </xf>
    <xf numFmtId="14" fontId="60" fillId="2" borderId="7" xfId="0" applyNumberFormat="1" applyFont="1" applyFill="1" applyBorder="1" applyAlignment="1">
      <alignment horizontal="left" vertical="center" wrapText="1"/>
    </xf>
    <xf numFmtId="0" fontId="61" fillId="2" borderId="6" xfId="0" applyFont="1" applyFill="1" applyBorder="1" applyAlignment="1">
      <alignment horizontal="center" vertical="center" wrapText="1"/>
    </xf>
    <xf numFmtId="0" fontId="61" fillId="2" borderId="7" xfId="0" applyFont="1" applyFill="1" applyBorder="1" applyAlignment="1">
      <alignment horizontal="center" vertical="center" wrapText="1"/>
    </xf>
    <xf numFmtId="3" fontId="47" fillId="2" borderId="15" xfId="0" applyNumberFormat="1" applyFont="1" applyFill="1" applyBorder="1" applyAlignment="1">
      <alignment horizontal="center" vertical="center" wrapText="1"/>
    </xf>
    <xf numFmtId="3" fontId="47" fillId="2" borderId="4" xfId="0" applyNumberFormat="1" applyFont="1" applyFill="1" applyBorder="1" applyAlignment="1">
      <alignment horizontal="center" vertical="center" wrapText="1"/>
    </xf>
    <xf numFmtId="3" fontId="47" fillId="2" borderId="2" xfId="0" applyNumberFormat="1" applyFont="1" applyFill="1" applyBorder="1" applyAlignment="1">
      <alignment horizontal="center" vertical="center" wrapText="1"/>
    </xf>
    <xf numFmtId="3" fontId="66" fillId="2" borderId="2" xfId="0" applyNumberFormat="1" applyFont="1" applyFill="1" applyBorder="1" applyAlignment="1">
      <alignment horizontal="center" wrapText="1"/>
    </xf>
    <xf numFmtId="0" fontId="47" fillId="2" borderId="5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/>
    </xf>
    <xf numFmtId="3" fontId="50" fillId="2" borderId="5" xfId="0" applyNumberFormat="1" applyFont="1" applyFill="1" applyBorder="1" applyAlignment="1">
      <alignment horizontal="left" vertical="center" wrapText="1"/>
    </xf>
    <xf numFmtId="3" fontId="50" fillId="2" borderId="6" xfId="0" applyNumberFormat="1" applyFont="1" applyFill="1" applyBorder="1" applyAlignment="1">
      <alignment horizontal="left" vertical="center" wrapText="1"/>
    </xf>
    <xf numFmtId="3" fontId="50" fillId="2" borderId="7" xfId="0" applyNumberFormat="1" applyFont="1" applyFill="1" applyBorder="1" applyAlignment="1">
      <alignment horizontal="left" vertical="center" wrapText="1"/>
    </xf>
    <xf numFmtId="3" fontId="50" fillId="0" borderId="5" xfId="0" applyNumberFormat="1" applyFont="1" applyFill="1" applyBorder="1" applyAlignment="1">
      <alignment horizontal="left" vertical="center" wrapText="1"/>
    </xf>
    <xf numFmtId="3" fontId="50" fillId="0" borderId="6" xfId="0" applyNumberFormat="1" applyFont="1" applyFill="1" applyBorder="1" applyAlignment="1">
      <alignment horizontal="left" vertical="center" wrapText="1"/>
    </xf>
    <xf numFmtId="3" fontId="50" fillId="0" borderId="7" xfId="0" applyNumberFormat="1" applyFont="1" applyFill="1" applyBorder="1" applyAlignment="1">
      <alignment horizontal="left" vertical="center" wrapText="1"/>
    </xf>
    <xf numFmtId="3" fontId="50" fillId="2" borderId="2" xfId="0" applyNumberFormat="1" applyFont="1" applyFill="1" applyBorder="1" applyAlignment="1">
      <alignment horizontal="left" vertical="center" wrapText="1"/>
    </xf>
    <xf numFmtId="3" fontId="50" fillId="2" borderId="2" xfId="0" applyNumberFormat="1" applyFont="1" applyFill="1" applyBorder="1" applyAlignment="1">
      <alignment horizontal="center" wrapText="1"/>
    </xf>
    <xf numFmtId="14" fontId="50" fillId="2" borderId="7" xfId="0" applyNumberFormat="1" applyFont="1" applyFill="1" applyBorder="1" applyAlignment="1">
      <alignment horizontal="left" vertical="center" wrapText="1"/>
    </xf>
    <xf numFmtId="3" fontId="68" fillId="2" borderId="15" xfId="0" applyNumberFormat="1" applyFont="1" applyFill="1" applyBorder="1" applyAlignment="1">
      <alignment horizontal="center" vertical="center" wrapText="1"/>
    </xf>
    <xf numFmtId="3" fontId="68" fillId="2" borderId="40" xfId="0" applyNumberFormat="1" applyFont="1" applyFill="1" applyBorder="1" applyAlignment="1">
      <alignment horizontal="center" vertical="center" wrapText="1"/>
    </xf>
    <xf numFmtId="3" fontId="68" fillId="2" borderId="16" xfId="0" applyNumberFormat="1" applyFont="1" applyFill="1" applyBorder="1" applyAlignment="1">
      <alignment horizontal="center" vertical="center" wrapText="1"/>
    </xf>
    <xf numFmtId="3" fontId="68" fillId="2" borderId="35" xfId="0" applyNumberFormat="1" applyFont="1" applyFill="1" applyBorder="1" applyAlignment="1">
      <alignment horizontal="center" vertical="center" wrapText="1"/>
    </xf>
    <xf numFmtId="0" fontId="68" fillId="2" borderId="17" xfId="0" applyFont="1" applyFill="1" applyBorder="1" applyAlignment="1">
      <alignment horizontal="center" vertical="center" wrapText="1"/>
    </xf>
    <xf numFmtId="0" fontId="68" fillId="2" borderId="34" xfId="0" applyFont="1" applyFill="1" applyBorder="1" applyAlignment="1">
      <alignment horizontal="center" vertical="center" wrapText="1"/>
    </xf>
    <xf numFmtId="0" fontId="47" fillId="2" borderId="28" xfId="0" applyFont="1" applyFill="1" applyBorder="1" applyAlignment="1">
      <alignment horizontal="left" vertical="center" wrapText="1"/>
    </xf>
    <xf numFmtId="0" fontId="47" fillId="2" borderId="0" xfId="0" applyFont="1" applyFill="1" applyAlignment="1">
      <alignment horizontal="left" vertical="center" wrapText="1"/>
    </xf>
    <xf numFmtId="1" fontId="47" fillId="2" borderId="0" xfId="0" applyNumberFormat="1" applyFont="1" applyFill="1" applyAlignment="1">
      <alignment horizontal="left" vertical="center" wrapText="1"/>
    </xf>
    <xf numFmtId="0" fontId="50" fillId="2" borderId="0" xfId="0" applyFont="1" applyFill="1" applyAlignment="1">
      <alignment horizontal="left" wrapText="1"/>
    </xf>
    <xf numFmtId="3" fontId="53" fillId="2" borderId="11" xfId="0" applyNumberFormat="1" applyFont="1" applyFill="1" applyBorder="1" applyAlignment="1">
      <alignment horizontal="center" vertical="center" wrapText="1"/>
    </xf>
    <xf numFmtId="3" fontId="53" fillId="2" borderId="8" xfId="0" applyNumberFormat="1" applyFont="1" applyFill="1" applyBorder="1" applyAlignment="1">
      <alignment horizontal="center" vertical="center" wrapText="1"/>
    </xf>
    <xf numFmtId="0" fontId="52" fillId="2" borderId="0" xfId="0" applyFont="1" applyFill="1" applyAlignment="1">
      <alignment horizontal="center" vertical="center" wrapText="1"/>
    </xf>
    <xf numFmtId="0" fontId="50" fillId="2" borderId="0" xfId="0" applyFont="1" applyFill="1" applyAlignment="1">
      <alignment horizontal="left" vertical="center" wrapText="1"/>
    </xf>
    <xf numFmtId="0" fontId="47" fillId="2" borderId="17" xfId="0" applyFont="1" applyFill="1" applyBorder="1" applyAlignment="1">
      <alignment horizontal="center"/>
    </xf>
    <xf numFmtId="0" fontId="47" fillId="2" borderId="16" xfId="0" applyFont="1" applyFill="1" applyBorder="1" applyAlignment="1">
      <alignment horizontal="center"/>
    </xf>
    <xf numFmtId="0" fontId="47" fillId="2" borderId="16" xfId="0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justify" vertical="center" wrapText="1"/>
    </xf>
    <xf numFmtId="0" fontId="47" fillId="2" borderId="31" xfId="0" applyFont="1" applyFill="1" applyBorder="1" applyAlignment="1">
      <alignment horizontal="center" vertical="center"/>
    </xf>
    <xf numFmtId="184" fontId="53" fillId="2" borderId="3" xfId="0" applyNumberFormat="1" applyFont="1" applyFill="1" applyBorder="1" applyAlignment="1">
      <alignment horizontal="center" vertical="center" wrapText="1"/>
    </xf>
    <xf numFmtId="184" fontId="53" fillId="2" borderId="15" xfId="0" applyNumberFormat="1" applyFont="1" applyFill="1" applyBorder="1" applyAlignment="1">
      <alignment horizontal="center" vertical="center" wrapText="1"/>
    </xf>
    <xf numFmtId="0" fontId="66" fillId="2" borderId="5" xfId="0" applyFont="1" applyFill="1" applyBorder="1" applyAlignment="1">
      <alignment horizontal="left" vertical="center" wrapText="1"/>
    </xf>
    <xf numFmtId="0" fontId="66" fillId="2" borderId="6" xfId="0" applyFont="1" applyFill="1" applyBorder="1" applyAlignment="1">
      <alignment horizontal="left" vertical="center" wrapText="1"/>
    </xf>
    <xf numFmtId="14" fontId="66" fillId="2" borderId="6" xfId="0" applyNumberFormat="1" applyFont="1" applyFill="1" applyBorder="1" applyAlignment="1">
      <alignment horizontal="left" vertical="center" wrapText="1"/>
    </xf>
    <xf numFmtId="14" fontId="66" fillId="2" borderId="7" xfId="0" applyNumberFormat="1" applyFont="1" applyFill="1" applyBorder="1" applyAlignment="1">
      <alignment horizontal="left" vertical="center" wrapText="1"/>
    </xf>
    <xf numFmtId="0" fontId="66" fillId="2" borderId="7" xfId="0" applyFont="1" applyFill="1" applyBorder="1" applyAlignment="1">
      <alignment horizontal="left" vertical="center" wrapText="1"/>
    </xf>
    <xf numFmtId="0" fontId="67" fillId="2" borderId="5" xfId="0" applyFont="1" applyFill="1" applyBorder="1" applyAlignment="1">
      <alignment horizontal="center" vertical="center"/>
    </xf>
    <xf numFmtId="0" fontId="67" fillId="2" borderId="6" xfId="0" applyFont="1" applyFill="1" applyBorder="1" applyAlignment="1">
      <alignment horizontal="center" vertical="center"/>
    </xf>
    <xf numFmtId="0" fontId="67" fillId="2" borderId="7" xfId="0" applyFont="1" applyFill="1" applyBorder="1" applyAlignment="1">
      <alignment horizontal="center" vertical="center"/>
    </xf>
    <xf numFmtId="0" fontId="67" fillId="2" borderId="6" xfId="0" applyFont="1" applyFill="1" applyBorder="1" applyAlignment="1">
      <alignment horizontal="center" vertical="center" wrapText="1"/>
    </xf>
    <xf numFmtId="0" fontId="67" fillId="2" borderId="7" xfId="0" applyFont="1" applyFill="1" applyBorder="1" applyAlignment="1">
      <alignment horizontal="center" vertical="center" wrapText="1"/>
    </xf>
    <xf numFmtId="0" fontId="66" fillId="2" borderId="6" xfId="0" applyFont="1" applyFill="1" applyBorder="1" applyAlignment="1">
      <alignment horizontal="left" vertical="center"/>
    </xf>
    <xf numFmtId="0" fontId="66" fillId="2" borderId="7" xfId="0" applyFont="1" applyFill="1" applyBorder="1" applyAlignment="1">
      <alignment horizontal="left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15" xfId="0" applyNumberFormat="1" applyFont="1" applyFill="1" applyBorder="1" applyAlignment="1">
      <alignment horizontal="center" vertical="center" wrapText="1"/>
    </xf>
    <xf numFmtId="0" fontId="67" fillId="2" borderId="13" xfId="0" applyFont="1" applyFill="1" applyBorder="1" applyAlignment="1">
      <alignment horizontal="left" vertical="top" wrapText="1"/>
    </xf>
    <xf numFmtId="0" fontId="67" fillId="2" borderId="1" xfId="0" applyFont="1" applyFill="1" applyBorder="1" applyAlignment="1">
      <alignment horizontal="left" vertical="top" wrapText="1"/>
    </xf>
    <xf numFmtId="0" fontId="67" fillId="2" borderId="2" xfId="0" applyFont="1" applyFill="1" applyBorder="1" applyAlignment="1">
      <alignment horizontal="center" vertical="center" wrapText="1"/>
    </xf>
    <xf numFmtId="0" fontId="67" fillId="2" borderId="2" xfId="0" applyFont="1" applyFill="1" applyBorder="1" applyAlignment="1">
      <alignment horizontal="center" vertical="center"/>
    </xf>
    <xf numFmtId="3" fontId="67" fillId="2" borderId="15" xfId="0" applyNumberFormat="1" applyFont="1" applyFill="1" applyBorder="1" applyAlignment="1">
      <alignment horizontal="center" vertical="center" wrapText="1"/>
    </xf>
    <xf numFmtId="3" fontId="67" fillId="2" borderId="4" xfId="0" applyNumberFormat="1" applyFont="1" applyFill="1" applyBorder="1" applyAlignment="1">
      <alignment horizontal="center" vertical="center" wrapText="1"/>
    </xf>
    <xf numFmtId="3" fontId="67" fillId="2" borderId="2" xfId="0" applyNumberFormat="1" applyFont="1" applyFill="1" applyBorder="1" applyAlignment="1">
      <alignment horizontal="center" vertical="center" wrapText="1"/>
    </xf>
    <xf numFmtId="0" fontId="67" fillId="2" borderId="12" xfId="0" applyFont="1" applyFill="1" applyBorder="1" applyAlignment="1">
      <alignment horizontal="left" vertical="center" wrapText="1"/>
    </xf>
    <xf numFmtId="0" fontId="67" fillId="2" borderId="0" xfId="0" applyFont="1" applyFill="1" applyAlignment="1">
      <alignment horizontal="left" vertical="center" wrapText="1"/>
    </xf>
    <xf numFmtId="1" fontId="67" fillId="2" borderId="0" xfId="0" applyNumberFormat="1" applyFont="1" applyFill="1" applyAlignment="1">
      <alignment horizontal="left" vertical="center" wrapText="1"/>
    </xf>
    <xf numFmtId="1" fontId="67" fillId="2" borderId="8" xfId="0" applyNumberFormat="1" applyFont="1" applyFill="1" applyBorder="1" applyAlignment="1">
      <alignment horizontal="left" vertical="center" wrapText="1"/>
    </xf>
    <xf numFmtId="0" fontId="66" fillId="2" borderId="12" xfId="0" applyFont="1" applyFill="1" applyBorder="1" applyAlignment="1">
      <alignment horizontal="left" wrapText="1"/>
    </xf>
    <xf numFmtId="0" fontId="66" fillId="2" borderId="0" xfId="0" applyFont="1" applyFill="1" applyAlignment="1">
      <alignment horizontal="left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67" fillId="2" borderId="2" xfId="0" applyFont="1" applyFill="1" applyBorder="1" applyAlignment="1">
      <alignment horizontal="center"/>
    </xf>
    <xf numFmtId="0" fontId="67" fillId="2" borderId="0" xfId="0" applyFont="1" applyFill="1" applyAlignment="1">
      <alignment horizontal="justify" vertical="center" wrapText="1"/>
    </xf>
    <xf numFmtId="0" fontId="67" fillId="2" borderId="8" xfId="0" applyFont="1" applyFill="1" applyBorder="1" applyAlignment="1">
      <alignment horizontal="justify" vertical="center" wrapText="1"/>
    </xf>
    <xf numFmtId="0" fontId="66" fillId="2" borderId="9" xfId="0" applyFont="1" applyFill="1" applyBorder="1" applyAlignment="1">
      <alignment horizontal="left" vertical="center" wrapText="1"/>
    </xf>
    <xf numFmtId="0" fontId="66" fillId="2" borderId="10" xfId="0" applyFont="1" applyFill="1" applyBorder="1" applyAlignment="1">
      <alignment horizontal="left" vertical="center" wrapText="1"/>
    </xf>
    <xf numFmtId="0" fontId="66" fillId="2" borderId="12" xfId="0" applyFont="1" applyFill="1" applyBorder="1" applyAlignment="1">
      <alignment horizontal="left" vertical="center" wrapText="1"/>
    </xf>
    <xf numFmtId="0" fontId="66" fillId="2" borderId="0" xfId="0" applyFont="1" applyFill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45" fillId="2" borderId="3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center"/>
    </xf>
    <xf numFmtId="0" fontId="45" fillId="2" borderId="4" xfId="0" applyFont="1" applyFill="1" applyBorder="1" applyAlignment="1">
      <alignment horizontal="center"/>
    </xf>
    <xf numFmtId="0" fontId="45" fillId="2" borderId="9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45" fillId="2" borderId="11" xfId="0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45" fillId="2" borderId="14" xfId="0" applyFont="1" applyFill="1" applyBorder="1" applyAlignment="1">
      <alignment horizontal="center" vertical="center"/>
    </xf>
    <xf numFmtId="0" fontId="45" fillId="2" borderId="0" xfId="168" applyFont="1" applyFill="1" applyBorder="1" applyAlignment="1">
      <alignment horizontal="left" vertical="center" wrapText="1"/>
    </xf>
    <xf numFmtId="1" fontId="45" fillId="2" borderId="1" xfId="333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29" fillId="2" borderId="0" xfId="0" applyFont="1" applyFill="1" applyBorder="1" applyAlignment="1">
      <alignment horizontal="justify" vertical="center" wrapText="1"/>
    </xf>
    <xf numFmtId="0" fontId="45" fillId="2" borderId="2" xfId="168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 wrapText="1"/>
    </xf>
    <xf numFmtId="177" fontId="45" fillId="2" borderId="2" xfId="168" applyNumberFormat="1" applyFont="1" applyFill="1" applyBorder="1" applyAlignment="1" applyProtection="1">
      <alignment horizontal="center" vertical="center" wrapText="1"/>
    </xf>
    <xf numFmtId="0" fontId="45" fillId="2" borderId="13" xfId="168" applyFont="1" applyFill="1" applyBorder="1" applyAlignment="1">
      <alignment horizontal="center" vertical="center" wrapText="1"/>
    </xf>
    <xf numFmtId="0" fontId="45" fillId="2" borderId="1" xfId="168" applyFont="1" applyFill="1" applyBorder="1" applyAlignment="1">
      <alignment horizontal="center" vertical="center" wrapText="1"/>
    </xf>
    <xf numFmtId="0" fontId="45" fillId="2" borderId="6" xfId="168" applyFont="1" applyFill="1" applyBorder="1" applyAlignment="1">
      <alignment horizontal="center" vertical="center" wrapText="1"/>
    </xf>
    <xf numFmtId="0" fontId="45" fillId="2" borderId="7" xfId="168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/>
    </xf>
    <xf numFmtId="0" fontId="50" fillId="2" borderId="6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justify" vertical="center" wrapText="1"/>
    </xf>
    <xf numFmtId="4" fontId="46" fillId="2" borderId="5" xfId="0" applyNumberFormat="1" applyFont="1" applyFill="1" applyBorder="1" applyAlignment="1">
      <alignment horizontal="left" vertical="center" wrapText="1"/>
    </xf>
    <xf numFmtId="4" fontId="46" fillId="2" borderId="6" xfId="0" applyNumberFormat="1" applyFont="1" applyFill="1" applyBorder="1" applyAlignment="1">
      <alignment horizontal="left" vertical="center" wrapText="1"/>
    </xf>
    <xf numFmtId="4" fontId="46" fillId="2" borderId="7" xfId="0" applyNumberFormat="1" applyFont="1" applyFill="1" applyBorder="1" applyAlignment="1">
      <alignment horizontal="left" vertical="center" wrapText="1"/>
    </xf>
    <xf numFmtId="0" fontId="46" fillId="2" borderId="5" xfId="0" applyFont="1" applyFill="1" applyBorder="1" applyAlignment="1">
      <alignment horizontal="left" vertical="center" wrapText="1"/>
    </xf>
    <xf numFmtId="0" fontId="46" fillId="2" borderId="6" xfId="0" applyFont="1" applyFill="1" applyBorder="1" applyAlignment="1">
      <alignment horizontal="left" vertical="center" wrapText="1"/>
    </xf>
    <xf numFmtId="0" fontId="46" fillId="2" borderId="7" xfId="0" applyFont="1" applyFill="1" applyBorder="1" applyAlignment="1">
      <alignment horizontal="left" vertical="center" wrapText="1"/>
    </xf>
    <xf numFmtId="0" fontId="45" fillId="2" borderId="2" xfId="0" applyFont="1" applyFill="1" applyBorder="1" applyAlignment="1">
      <alignment horizontal="center"/>
    </xf>
    <xf numFmtId="0" fontId="47" fillId="2" borderId="3" xfId="0" applyFont="1" applyFill="1" applyBorder="1" applyAlignment="1">
      <alignment horizontal="left" vertical="center" wrapText="1"/>
    </xf>
    <xf numFmtId="0" fontId="46" fillId="2" borderId="3" xfId="168" applyFont="1" applyFill="1" applyBorder="1" applyAlignment="1">
      <alignment horizontal="center" vertical="center"/>
    </xf>
    <xf numFmtId="3" fontId="46" fillId="2" borderId="3" xfId="0" applyNumberFormat="1" applyFont="1" applyFill="1" applyBorder="1" applyAlignment="1">
      <alignment horizontal="center" vertical="center" wrapText="1"/>
    </xf>
    <xf numFmtId="4" fontId="46" fillId="2" borderId="3" xfId="0" applyNumberFormat="1" applyFont="1" applyFill="1" applyBorder="1" applyAlignment="1">
      <alignment horizontal="right" vertical="center" wrapText="1"/>
    </xf>
    <xf numFmtId="168" fontId="46" fillId="2" borderId="3" xfId="333" applyFont="1" applyFill="1" applyBorder="1" applyAlignment="1">
      <alignment horizontal="right" vertical="center"/>
    </xf>
    <xf numFmtId="168" fontId="46" fillId="2" borderId="3" xfId="83" applyNumberFormat="1" applyFont="1" applyFill="1" applyBorder="1" applyAlignment="1">
      <alignment horizontal="right" vertical="center"/>
    </xf>
    <xf numFmtId="177" fontId="52" fillId="2" borderId="2" xfId="0" applyNumberFormat="1" applyFont="1" applyFill="1" applyBorder="1" applyAlignment="1">
      <alignment horizontal="center" vertical="center" wrapText="1"/>
    </xf>
    <xf numFmtId="177" fontId="50" fillId="2" borderId="5" xfId="0" applyNumberFormat="1" applyFont="1" applyFill="1" applyBorder="1" applyAlignment="1" applyProtection="1">
      <alignment horizontal="justify" vertical="center" wrapText="1"/>
    </xf>
    <xf numFmtId="0" fontId="46" fillId="2" borderId="6" xfId="168" applyFont="1" applyFill="1" applyBorder="1" applyAlignment="1">
      <alignment horizontal="center" vertical="center"/>
    </xf>
    <xf numFmtId="0" fontId="46" fillId="2" borderId="7" xfId="168" applyFont="1" applyFill="1" applyBorder="1" applyAlignment="1">
      <alignment horizontal="center" vertical="center"/>
    </xf>
    <xf numFmtId="3" fontId="50" fillId="2" borderId="7" xfId="0" applyNumberFormat="1" applyFont="1" applyFill="1" applyBorder="1" applyAlignment="1">
      <alignment horizontal="center" vertical="center" wrapText="1"/>
    </xf>
  </cellXfs>
  <cellStyles count="538">
    <cellStyle name="Euro" xfId="8" xr:uid="{00000000-0005-0000-0000-000000000000}"/>
    <cellStyle name="Euro 10" xfId="9" xr:uid="{00000000-0005-0000-0000-000001000000}"/>
    <cellStyle name="Euro 11" xfId="10" xr:uid="{00000000-0005-0000-0000-000002000000}"/>
    <cellStyle name="Euro 12" xfId="11" xr:uid="{00000000-0005-0000-0000-000003000000}"/>
    <cellStyle name="Euro 13" xfId="12" xr:uid="{00000000-0005-0000-0000-000004000000}"/>
    <cellStyle name="Euro 14" xfId="13" xr:uid="{00000000-0005-0000-0000-000005000000}"/>
    <cellStyle name="Euro 15" xfId="14" xr:uid="{00000000-0005-0000-0000-000006000000}"/>
    <cellStyle name="Euro 16" xfId="15" xr:uid="{00000000-0005-0000-0000-000007000000}"/>
    <cellStyle name="Euro 17" xfId="16" xr:uid="{00000000-0005-0000-0000-000008000000}"/>
    <cellStyle name="Euro 18" xfId="17" xr:uid="{00000000-0005-0000-0000-000009000000}"/>
    <cellStyle name="Euro 19" xfId="18" xr:uid="{00000000-0005-0000-0000-00000A000000}"/>
    <cellStyle name="Euro 2" xfId="19" xr:uid="{00000000-0005-0000-0000-00000B000000}"/>
    <cellStyle name="Euro 20" xfId="20" xr:uid="{00000000-0005-0000-0000-00000C000000}"/>
    <cellStyle name="Euro 21" xfId="21" xr:uid="{00000000-0005-0000-0000-00000D000000}"/>
    <cellStyle name="Euro 22" xfId="22" xr:uid="{00000000-0005-0000-0000-00000E000000}"/>
    <cellStyle name="Euro 23" xfId="23" xr:uid="{00000000-0005-0000-0000-00000F000000}"/>
    <cellStyle name="Euro 24" xfId="24" xr:uid="{00000000-0005-0000-0000-000010000000}"/>
    <cellStyle name="Euro 25" xfId="25" xr:uid="{00000000-0005-0000-0000-000011000000}"/>
    <cellStyle name="Euro 26" xfId="26" xr:uid="{00000000-0005-0000-0000-000012000000}"/>
    <cellStyle name="Euro 27" xfId="27" xr:uid="{00000000-0005-0000-0000-000013000000}"/>
    <cellStyle name="Euro 28" xfId="28" xr:uid="{00000000-0005-0000-0000-000014000000}"/>
    <cellStyle name="Euro 29" xfId="29" xr:uid="{00000000-0005-0000-0000-000015000000}"/>
    <cellStyle name="Euro 3" xfId="30" xr:uid="{00000000-0005-0000-0000-000016000000}"/>
    <cellStyle name="Euro 30" xfId="31" xr:uid="{00000000-0005-0000-0000-000017000000}"/>
    <cellStyle name="Euro 31" xfId="32" xr:uid="{00000000-0005-0000-0000-000018000000}"/>
    <cellStyle name="Euro 32" xfId="33" xr:uid="{00000000-0005-0000-0000-000019000000}"/>
    <cellStyle name="Euro 33" xfId="34" xr:uid="{00000000-0005-0000-0000-00001A000000}"/>
    <cellStyle name="Euro 34" xfId="35" xr:uid="{00000000-0005-0000-0000-00001B000000}"/>
    <cellStyle name="Euro 35" xfId="36" xr:uid="{00000000-0005-0000-0000-00001C000000}"/>
    <cellStyle name="Euro 36" xfId="37" xr:uid="{00000000-0005-0000-0000-00001D000000}"/>
    <cellStyle name="Euro 37" xfId="38" xr:uid="{00000000-0005-0000-0000-00001E000000}"/>
    <cellStyle name="Euro 38" xfId="39" xr:uid="{00000000-0005-0000-0000-00001F000000}"/>
    <cellStyle name="Euro 39" xfId="40" xr:uid="{00000000-0005-0000-0000-000020000000}"/>
    <cellStyle name="Euro 4" xfId="41" xr:uid="{00000000-0005-0000-0000-000021000000}"/>
    <cellStyle name="Euro 40" xfId="42" xr:uid="{00000000-0005-0000-0000-000022000000}"/>
    <cellStyle name="Euro 41" xfId="43" xr:uid="{00000000-0005-0000-0000-000023000000}"/>
    <cellStyle name="Euro 42" xfId="44" xr:uid="{00000000-0005-0000-0000-000024000000}"/>
    <cellStyle name="Euro 43" xfId="45" xr:uid="{00000000-0005-0000-0000-000025000000}"/>
    <cellStyle name="Euro 44" xfId="46" xr:uid="{00000000-0005-0000-0000-000026000000}"/>
    <cellStyle name="Euro 45" xfId="47" xr:uid="{00000000-0005-0000-0000-000027000000}"/>
    <cellStyle name="Euro 46" xfId="48" xr:uid="{00000000-0005-0000-0000-000028000000}"/>
    <cellStyle name="Euro 47" xfId="49" xr:uid="{00000000-0005-0000-0000-000029000000}"/>
    <cellStyle name="Euro 5" xfId="50" xr:uid="{00000000-0005-0000-0000-00002A000000}"/>
    <cellStyle name="Euro 6" xfId="51" xr:uid="{00000000-0005-0000-0000-00002B000000}"/>
    <cellStyle name="Euro 7" xfId="52" xr:uid="{00000000-0005-0000-0000-00002C000000}"/>
    <cellStyle name="Euro 8" xfId="53" xr:uid="{00000000-0005-0000-0000-00002D000000}"/>
    <cellStyle name="Euro 9" xfId="54" xr:uid="{00000000-0005-0000-0000-00002E000000}"/>
    <cellStyle name="Hipervínculo 2" xfId="55" xr:uid="{00000000-0005-0000-0000-00002F000000}"/>
    <cellStyle name="Hipervínculo 3" xfId="56" xr:uid="{00000000-0005-0000-0000-000030000000}"/>
    <cellStyle name="Hipervínculo 4" xfId="451" xr:uid="{54615518-5C52-45EE-A33F-CC87739BF665}"/>
    <cellStyle name="Millares" xfId="333" builtinId="3"/>
    <cellStyle name="Millares [0]" xfId="352" builtinId="6"/>
    <cellStyle name="Millares [0] 2" xfId="362" xr:uid="{00000000-0005-0000-0000-000033000000}"/>
    <cellStyle name="Millares [0] 2 2" xfId="461" xr:uid="{8CE77D8A-99FD-44A7-90C5-5AACF038C7B6}"/>
    <cellStyle name="Millares [0] 3" xfId="434" xr:uid="{00000000-0005-0000-0000-000034000000}"/>
    <cellStyle name="Millares [0] 3 2" xfId="522" xr:uid="{1B02E7B3-4EE7-4FB5-A9EA-53466F12E6C8}"/>
    <cellStyle name="Millares [0] 4" xfId="442" xr:uid="{00000000-0005-0000-0000-000035000000}"/>
    <cellStyle name="Millares [0] 4 2" xfId="527" xr:uid="{C274A296-9C6B-446C-A6C7-0645B6940133}"/>
    <cellStyle name="Millares [0] 5" xfId="424" xr:uid="{00000000-0005-0000-0000-000036000000}"/>
    <cellStyle name="Millares [0] 5 2" xfId="516" xr:uid="{9CA352A0-2983-4297-8E02-0272F6EC2634}"/>
    <cellStyle name="Millares [0] 6" xfId="536" xr:uid="{C6C4748C-F992-4A43-81E3-C7F1F1A2AA5F}"/>
    <cellStyle name="Millares 10" xfId="57" xr:uid="{00000000-0005-0000-0000-000037000000}"/>
    <cellStyle name="Millares 10 2" xfId="364" xr:uid="{00000000-0005-0000-0000-000038000000}"/>
    <cellStyle name="Millares 10 2 2" xfId="463" xr:uid="{8CC3F619-540B-445E-AA7E-A38EF5B6C4E3}"/>
    <cellStyle name="Millares 11" xfId="335" xr:uid="{00000000-0005-0000-0000-000039000000}"/>
    <cellStyle name="Millares 11 2" xfId="433" xr:uid="{00000000-0005-0000-0000-00003A000000}"/>
    <cellStyle name="Millares 11 2 2" xfId="58" xr:uid="{00000000-0005-0000-0000-00003B000000}"/>
    <cellStyle name="Millares 11 2 2 6" xfId="366" xr:uid="{00000000-0005-0000-0000-00003C000000}"/>
    <cellStyle name="Millares 11 2 3" xfId="521" xr:uid="{6D634671-EF8D-48AE-95C5-484F5E02595F}"/>
    <cellStyle name="Millares 11 3" xfId="441" xr:uid="{00000000-0005-0000-0000-00003D000000}"/>
    <cellStyle name="Millares 11 3 2" xfId="526" xr:uid="{5D916378-EF09-4022-85C6-F92BE00A9E83}"/>
    <cellStyle name="Millares 11 4" xfId="365" xr:uid="{00000000-0005-0000-0000-00003E000000}"/>
    <cellStyle name="Millares 11 4 2" xfId="464" xr:uid="{3FC684C0-5026-4546-B70B-0287E5B779BE}"/>
    <cellStyle name="Millares 11 5" xfId="455" xr:uid="{7B5A26DD-A0B5-46C7-A276-6CE6312A5F87}"/>
    <cellStyle name="Millares 12" xfId="363" xr:uid="{00000000-0005-0000-0000-00003F000000}"/>
    <cellStyle name="Millares 12 2" xfId="462" xr:uid="{8ACE0FE5-E114-4E18-9C6C-DB90F81499E9}"/>
    <cellStyle name="Millares 13" xfId="360" xr:uid="{00000000-0005-0000-0000-000040000000}"/>
    <cellStyle name="Millares 13 2" xfId="460" xr:uid="{A7A9923D-0620-4DA0-8A09-63DA62F22826}"/>
    <cellStyle name="Millares 14" xfId="429" xr:uid="{00000000-0005-0000-0000-000041000000}"/>
    <cellStyle name="Millares 14 2" xfId="518" xr:uid="{75BAAB6C-7860-4613-8793-40AF89454B99}"/>
    <cellStyle name="Millares 15" xfId="431" xr:uid="{00000000-0005-0000-0000-000042000000}"/>
    <cellStyle name="Millares 15 2" xfId="519" xr:uid="{F3461519-543F-4B5F-9E6C-4757BAB9F07C}"/>
    <cellStyle name="Millares 16" xfId="439" xr:uid="{00000000-0005-0000-0000-000043000000}"/>
    <cellStyle name="Millares 16 2" xfId="524" xr:uid="{53DD2C48-C6B4-4911-8885-308DF5111229}"/>
    <cellStyle name="Millares 17" xfId="356" xr:uid="{00000000-0005-0000-0000-000044000000}"/>
    <cellStyle name="Millares 17 2" xfId="458" xr:uid="{AA7BE534-4438-4C00-8567-69F63A3B599D}"/>
    <cellStyle name="Millares 18" xfId="420" xr:uid="{00000000-0005-0000-0000-000045000000}"/>
    <cellStyle name="Millares 18 2" xfId="514" xr:uid="{19456516-46E5-4B3A-87A4-172E9BF51CC3}"/>
    <cellStyle name="Millares 19" xfId="447" xr:uid="{00000000-0005-0000-0000-000046000000}"/>
    <cellStyle name="Millares 19 2" xfId="532" xr:uid="{337D8D26-E53D-46D2-ADF7-3C77E527A28C}"/>
    <cellStyle name="Millares 2" xfId="3" xr:uid="{00000000-0005-0000-0000-000047000000}"/>
    <cellStyle name="Millares 2 10" xfId="59" xr:uid="{00000000-0005-0000-0000-000048000000}"/>
    <cellStyle name="Millares 2 11" xfId="60" xr:uid="{00000000-0005-0000-0000-000049000000}"/>
    <cellStyle name="Millares 2 12" xfId="61" xr:uid="{00000000-0005-0000-0000-00004A000000}"/>
    <cellStyle name="Millares 2 13" xfId="62" xr:uid="{00000000-0005-0000-0000-00004B000000}"/>
    <cellStyle name="Millares 2 14" xfId="63" xr:uid="{00000000-0005-0000-0000-00004C000000}"/>
    <cellStyle name="Millares 2 15" xfId="64" xr:uid="{00000000-0005-0000-0000-00004D000000}"/>
    <cellStyle name="Millares 2 16" xfId="65" xr:uid="{00000000-0005-0000-0000-00004E000000}"/>
    <cellStyle name="Millares 2 17" xfId="66" xr:uid="{00000000-0005-0000-0000-00004F000000}"/>
    <cellStyle name="Millares 2 18" xfId="67" xr:uid="{00000000-0005-0000-0000-000050000000}"/>
    <cellStyle name="Millares 2 19" xfId="68" xr:uid="{00000000-0005-0000-0000-000051000000}"/>
    <cellStyle name="Millares 2 2" xfId="69" xr:uid="{00000000-0005-0000-0000-000052000000}"/>
    <cellStyle name="Millares 2 2 2" xfId="70" xr:uid="{00000000-0005-0000-0000-000053000000}"/>
    <cellStyle name="Millares 2 2 2 2" xfId="71" xr:uid="{00000000-0005-0000-0000-000054000000}"/>
    <cellStyle name="Millares 2 2 2 3" xfId="368" xr:uid="{00000000-0005-0000-0000-000055000000}"/>
    <cellStyle name="Millares 2 2 2 3 2" xfId="466" xr:uid="{34987ED9-0D92-4575-8BDC-A3F570411030}"/>
    <cellStyle name="Millares 2 2 3" xfId="72" xr:uid="{00000000-0005-0000-0000-000056000000}"/>
    <cellStyle name="Millares 2 20" xfId="73" xr:uid="{00000000-0005-0000-0000-000057000000}"/>
    <cellStyle name="Millares 2 21" xfId="74" xr:uid="{00000000-0005-0000-0000-000058000000}"/>
    <cellStyle name="Millares 2 22" xfId="75" xr:uid="{00000000-0005-0000-0000-000059000000}"/>
    <cellStyle name="Millares 2 23" xfId="76" xr:uid="{00000000-0005-0000-0000-00005A000000}"/>
    <cellStyle name="Millares 2 24" xfId="77" xr:uid="{00000000-0005-0000-0000-00005B000000}"/>
    <cellStyle name="Millares 2 25" xfId="78" xr:uid="{00000000-0005-0000-0000-00005C000000}"/>
    <cellStyle name="Millares 2 26" xfId="79" xr:uid="{00000000-0005-0000-0000-00005D000000}"/>
    <cellStyle name="Millares 2 27" xfId="80" xr:uid="{00000000-0005-0000-0000-00005E000000}"/>
    <cellStyle name="Millares 2 28" xfId="81" xr:uid="{00000000-0005-0000-0000-00005F000000}"/>
    <cellStyle name="Millares 2 29" xfId="82" xr:uid="{00000000-0005-0000-0000-000060000000}"/>
    <cellStyle name="Millares 2 3" xfId="83" xr:uid="{00000000-0005-0000-0000-000061000000}"/>
    <cellStyle name="Millares 2 3 2" xfId="440" xr:uid="{00000000-0005-0000-0000-000062000000}"/>
    <cellStyle name="Millares 2 3 2 2" xfId="525" xr:uid="{D395005B-79C5-4189-8342-4619B09EA731}"/>
    <cellStyle name="Millares 2 3 3" xfId="369" xr:uid="{00000000-0005-0000-0000-000063000000}"/>
    <cellStyle name="Millares 2 3 3 2" xfId="467" xr:uid="{1C1E81C8-7CA8-43B8-A65D-536F032F54C3}"/>
    <cellStyle name="Millares 2 30" xfId="84" xr:uid="{00000000-0005-0000-0000-000064000000}"/>
    <cellStyle name="Millares 2 31" xfId="85" xr:uid="{00000000-0005-0000-0000-000065000000}"/>
    <cellStyle name="Millares 2 32" xfId="86" xr:uid="{00000000-0005-0000-0000-000066000000}"/>
    <cellStyle name="Millares 2 33" xfId="87" xr:uid="{00000000-0005-0000-0000-000067000000}"/>
    <cellStyle name="Millares 2 34" xfId="88" xr:uid="{00000000-0005-0000-0000-000068000000}"/>
    <cellStyle name="Millares 2 35" xfId="89" xr:uid="{00000000-0005-0000-0000-000069000000}"/>
    <cellStyle name="Millares 2 36" xfId="90" xr:uid="{00000000-0005-0000-0000-00006A000000}"/>
    <cellStyle name="Millares 2 37" xfId="91" xr:uid="{00000000-0005-0000-0000-00006B000000}"/>
    <cellStyle name="Millares 2 38" xfId="92" xr:uid="{00000000-0005-0000-0000-00006C000000}"/>
    <cellStyle name="Millares 2 39" xfId="93" xr:uid="{00000000-0005-0000-0000-00006D000000}"/>
    <cellStyle name="Millares 2 4" xfId="94" xr:uid="{00000000-0005-0000-0000-00006E000000}"/>
    <cellStyle name="Millares 2 4 2" xfId="334" xr:uid="{00000000-0005-0000-0000-00006F000000}"/>
    <cellStyle name="Millares 2 4 2 2" xfId="432" xr:uid="{00000000-0005-0000-0000-000070000000}"/>
    <cellStyle name="Millares 2 4 2 2 2" xfId="520" xr:uid="{4610DFBD-853C-4123-AAA0-404BB72F5432}"/>
    <cellStyle name="Millares 2 4 2 3" xfId="371" xr:uid="{00000000-0005-0000-0000-000071000000}"/>
    <cellStyle name="Millares 2 4 2 3 2" xfId="469" xr:uid="{FAFFF51B-6E88-4695-B544-9E0C4C039AA9}"/>
    <cellStyle name="Millares 2 4 3" xfId="370" xr:uid="{00000000-0005-0000-0000-000072000000}"/>
    <cellStyle name="Millares 2 4 3 2" xfId="468" xr:uid="{BC531A00-C777-4A7D-AABA-2C9937362648}"/>
    <cellStyle name="Millares 2 4 4" xfId="453" xr:uid="{5DDC6D24-2330-417F-A4A9-514C747015AB}"/>
    <cellStyle name="Millares 2 40" xfId="95" xr:uid="{00000000-0005-0000-0000-000073000000}"/>
    <cellStyle name="Millares 2 41" xfId="96" xr:uid="{00000000-0005-0000-0000-000074000000}"/>
    <cellStyle name="Millares 2 42" xfId="97" xr:uid="{00000000-0005-0000-0000-000075000000}"/>
    <cellStyle name="Millares 2 43" xfId="98" xr:uid="{00000000-0005-0000-0000-000076000000}"/>
    <cellStyle name="Millares 2 44" xfId="99" xr:uid="{00000000-0005-0000-0000-000077000000}"/>
    <cellStyle name="Millares 2 45" xfId="100" xr:uid="{00000000-0005-0000-0000-000078000000}"/>
    <cellStyle name="Millares 2 46" xfId="101" xr:uid="{00000000-0005-0000-0000-000079000000}"/>
    <cellStyle name="Millares 2 47" xfId="102" xr:uid="{00000000-0005-0000-0000-00007A000000}"/>
    <cellStyle name="Millares 2 48" xfId="103" xr:uid="{00000000-0005-0000-0000-00007B000000}"/>
    <cellStyle name="Millares 2 49" xfId="104" xr:uid="{00000000-0005-0000-0000-00007C000000}"/>
    <cellStyle name="Millares 2 5" xfId="7" xr:uid="{00000000-0005-0000-0000-00007D000000}"/>
    <cellStyle name="Millares 2 50" xfId="105" xr:uid="{00000000-0005-0000-0000-00007E000000}"/>
    <cellStyle name="Millares 2 50 2" xfId="372" xr:uid="{00000000-0005-0000-0000-00007F000000}"/>
    <cellStyle name="Millares 2 50 2 2" xfId="470" xr:uid="{422C4F1F-D35B-4256-A114-CB74340F8213}"/>
    <cellStyle name="Millares 2 51" xfId="106" xr:uid="{00000000-0005-0000-0000-000080000000}"/>
    <cellStyle name="Millares 2 51 2" xfId="373" xr:uid="{00000000-0005-0000-0000-000081000000}"/>
    <cellStyle name="Millares 2 51 2 2" xfId="471" xr:uid="{A3FB01AA-8F7C-467D-93F7-47C5CBDC9D3C}"/>
    <cellStyle name="Millares 2 52" xfId="107" xr:uid="{00000000-0005-0000-0000-000082000000}"/>
    <cellStyle name="Millares 2 52 2" xfId="374" xr:uid="{00000000-0005-0000-0000-000083000000}"/>
    <cellStyle name="Millares 2 52 2 2" xfId="472" xr:uid="{227C3D1E-9507-4E45-8188-72F517E57207}"/>
    <cellStyle name="Millares 2 53" xfId="108" xr:uid="{00000000-0005-0000-0000-000084000000}"/>
    <cellStyle name="Millares 2 53 2" xfId="375" xr:uid="{00000000-0005-0000-0000-000085000000}"/>
    <cellStyle name="Millares 2 53 2 2" xfId="473" xr:uid="{FE867894-4FDA-4A69-9E7D-FF6659978D7A}"/>
    <cellStyle name="Millares 2 54" xfId="109" xr:uid="{00000000-0005-0000-0000-000086000000}"/>
    <cellStyle name="Millares 2 54 2" xfId="376" xr:uid="{00000000-0005-0000-0000-000087000000}"/>
    <cellStyle name="Millares 2 54 2 2" xfId="474" xr:uid="{4C18C431-BF4C-43BD-8BB8-83EE14E9BC73}"/>
    <cellStyle name="Millares 2 55" xfId="110" xr:uid="{00000000-0005-0000-0000-000088000000}"/>
    <cellStyle name="Millares 2 55 2" xfId="377" xr:uid="{00000000-0005-0000-0000-000089000000}"/>
    <cellStyle name="Millares 2 55 2 2" xfId="475" xr:uid="{DCB8CC9A-3D0C-4005-9EFA-6F73EF68035E}"/>
    <cellStyle name="Millares 2 56" xfId="111" xr:uid="{00000000-0005-0000-0000-00008A000000}"/>
    <cellStyle name="Millares 2 56 2" xfId="378" xr:uid="{00000000-0005-0000-0000-00008B000000}"/>
    <cellStyle name="Millares 2 56 2 2" xfId="476" xr:uid="{C90B4E0D-C481-4EC8-ACBB-BEEF95365377}"/>
    <cellStyle name="Millares 2 57" xfId="112" xr:uid="{00000000-0005-0000-0000-00008C000000}"/>
    <cellStyle name="Millares 2 57 2" xfId="379" xr:uid="{00000000-0005-0000-0000-00008D000000}"/>
    <cellStyle name="Millares 2 57 2 2" xfId="477" xr:uid="{F6A6B258-6EE4-4C1F-92C2-85E3DDD869F8}"/>
    <cellStyle name="Millares 2 58" xfId="113" xr:uid="{00000000-0005-0000-0000-00008E000000}"/>
    <cellStyle name="Millares 2 58 2" xfId="380" xr:uid="{00000000-0005-0000-0000-00008F000000}"/>
    <cellStyle name="Millares 2 58 2 2" xfId="478" xr:uid="{D4968D40-028F-4C5A-BD7E-D640CA997AAE}"/>
    <cellStyle name="Millares 2 59" xfId="114" xr:uid="{00000000-0005-0000-0000-000090000000}"/>
    <cellStyle name="Millares 2 59 2" xfId="381" xr:uid="{00000000-0005-0000-0000-000091000000}"/>
    <cellStyle name="Millares 2 59 2 2" xfId="479" xr:uid="{B6AD47A9-0F48-4C74-9560-9DD95EBFE7BF}"/>
    <cellStyle name="Millares 2 6" xfId="115" xr:uid="{00000000-0005-0000-0000-000092000000}"/>
    <cellStyle name="Millares 2 60" xfId="116" xr:uid="{00000000-0005-0000-0000-000093000000}"/>
    <cellStyle name="Millares 2 60 2" xfId="382" xr:uid="{00000000-0005-0000-0000-000094000000}"/>
    <cellStyle name="Millares 2 60 2 2" xfId="480" xr:uid="{4711F0A4-247F-4334-B590-B73C44134875}"/>
    <cellStyle name="Millares 2 61" xfId="117" xr:uid="{00000000-0005-0000-0000-000095000000}"/>
    <cellStyle name="Millares 2 61 2" xfId="383" xr:uid="{00000000-0005-0000-0000-000096000000}"/>
    <cellStyle name="Millares 2 61 2 2" xfId="481" xr:uid="{792F7F84-D324-42FE-B725-72231F1C5B96}"/>
    <cellStyle name="Millares 2 62" xfId="118" xr:uid="{00000000-0005-0000-0000-000097000000}"/>
    <cellStyle name="Millares 2 62 2" xfId="384" xr:uid="{00000000-0005-0000-0000-000098000000}"/>
    <cellStyle name="Millares 2 62 2 2" xfId="482" xr:uid="{752D95F0-E037-4E91-BCAD-FAEC723BAB3C}"/>
    <cellStyle name="Millares 2 63" xfId="119" xr:uid="{00000000-0005-0000-0000-000099000000}"/>
    <cellStyle name="Millares 2 63 2" xfId="385" xr:uid="{00000000-0005-0000-0000-00009A000000}"/>
    <cellStyle name="Millares 2 63 2 2" xfId="483" xr:uid="{67BEEC30-7EEB-45F8-953C-E5C40E4DB4E2}"/>
    <cellStyle name="Millares 2 64" xfId="120" xr:uid="{00000000-0005-0000-0000-00009B000000}"/>
    <cellStyle name="Millares 2 64 2" xfId="386" xr:uid="{00000000-0005-0000-0000-00009C000000}"/>
    <cellStyle name="Millares 2 64 2 2" xfId="484" xr:uid="{4FE90BB0-9F0C-45AC-A7D6-8D25D4C78649}"/>
    <cellStyle name="Millares 2 65" xfId="121" xr:uid="{00000000-0005-0000-0000-00009D000000}"/>
    <cellStyle name="Millares 2 65 2" xfId="387" xr:uid="{00000000-0005-0000-0000-00009E000000}"/>
    <cellStyle name="Millares 2 65 2 2" xfId="485" xr:uid="{158F601A-67C4-4129-9E93-86DEC2822BB5}"/>
    <cellStyle name="Millares 2 66" xfId="122" xr:uid="{00000000-0005-0000-0000-00009F000000}"/>
    <cellStyle name="Millares 2 66 2" xfId="388" xr:uid="{00000000-0005-0000-0000-0000A0000000}"/>
    <cellStyle name="Millares 2 66 2 2" xfId="486" xr:uid="{A79A69D0-9186-468B-8211-3A5D93CFF5D0}"/>
    <cellStyle name="Millares 2 67" xfId="123" xr:uid="{00000000-0005-0000-0000-0000A1000000}"/>
    <cellStyle name="Millares 2 67 2" xfId="389" xr:uid="{00000000-0005-0000-0000-0000A2000000}"/>
    <cellStyle name="Millares 2 67 2 2" xfId="487" xr:uid="{52CAA863-6898-4887-9905-B119B1A2925C}"/>
    <cellStyle name="Millares 2 68" xfId="124" xr:uid="{00000000-0005-0000-0000-0000A3000000}"/>
    <cellStyle name="Millares 2 68 2" xfId="390" xr:uid="{00000000-0005-0000-0000-0000A4000000}"/>
    <cellStyle name="Millares 2 68 2 2" xfId="488" xr:uid="{E494C922-9B6D-477C-A2E5-7A6741EC7147}"/>
    <cellStyle name="Millares 2 69" xfId="125" xr:uid="{00000000-0005-0000-0000-0000A5000000}"/>
    <cellStyle name="Millares 2 69 2" xfId="391" xr:uid="{00000000-0005-0000-0000-0000A6000000}"/>
    <cellStyle name="Millares 2 69 2 2" xfId="489" xr:uid="{DBA25C49-D958-45D7-9BD6-EA4788C8BFB8}"/>
    <cellStyle name="Millares 2 7" xfId="126" xr:uid="{00000000-0005-0000-0000-0000A7000000}"/>
    <cellStyle name="Millares 2 70" xfId="127" xr:uid="{00000000-0005-0000-0000-0000A8000000}"/>
    <cellStyle name="Millares 2 70 2" xfId="392" xr:uid="{00000000-0005-0000-0000-0000A9000000}"/>
    <cellStyle name="Millares 2 70 2 2" xfId="490" xr:uid="{A9049149-3DF9-4941-A36D-47C5A643C91A}"/>
    <cellStyle name="Millares 2 71" xfId="128" xr:uid="{00000000-0005-0000-0000-0000AA000000}"/>
    <cellStyle name="Millares 2 71 2" xfId="393" xr:uid="{00000000-0005-0000-0000-0000AB000000}"/>
    <cellStyle name="Millares 2 71 2 2" xfId="491" xr:uid="{44EEEBBC-BF2F-4EAB-8F9B-D383CB6E0908}"/>
    <cellStyle name="Millares 2 72" xfId="129" xr:uid="{00000000-0005-0000-0000-0000AC000000}"/>
    <cellStyle name="Millares 2 72 2" xfId="394" xr:uid="{00000000-0005-0000-0000-0000AD000000}"/>
    <cellStyle name="Millares 2 72 2 2" xfId="492" xr:uid="{0D3DC31F-D072-42FA-8295-40BEB31FB5D1}"/>
    <cellStyle name="Millares 2 73" xfId="130" xr:uid="{00000000-0005-0000-0000-0000AE000000}"/>
    <cellStyle name="Millares 2 73 2" xfId="395" xr:uid="{00000000-0005-0000-0000-0000AF000000}"/>
    <cellStyle name="Millares 2 73 2 2" xfId="493" xr:uid="{6C4FBB82-47CE-44E9-959F-3F5768C42A3E}"/>
    <cellStyle name="Millares 2 74" xfId="131" xr:uid="{00000000-0005-0000-0000-0000B0000000}"/>
    <cellStyle name="Millares 2 74 2" xfId="396" xr:uid="{00000000-0005-0000-0000-0000B1000000}"/>
    <cellStyle name="Millares 2 74 2 2" xfId="494" xr:uid="{AE6CED2A-3D49-4576-8F27-18B19395B5CA}"/>
    <cellStyle name="Millares 2 75" xfId="132" xr:uid="{00000000-0005-0000-0000-0000B2000000}"/>
    <cellStyle name="Millares 2 75 2" xfId="397" xr:uid="{00000000-0005-0000-0000-0000B3000000}"/>
    <cellStyle name="Millares 2 75 2 2" xfId="495" xr:uid="{8ED4F6DF-7BB8-4ECC-8B2F-149F41B8A0DB}"/>
    <cellStyle name="Millares 2 76" xfId="133" xr:uid="{00000000-0005-0000-0000-0000B4000000}"/>
    <cellStyle name="Millares 2 76 2" xfId="398" xr:uid="{00000000-0005-0000-0000-0000B5000000}"/>
    <cellStyle name="Millares 2 76 2 2" xfId="496" xr:uid="{94710455-623A-4091-B1C1-39738D214227}"/>
    <cellStyle name="Millares 2 77" xfId="336" xr:uid="{00000000-0005-0000-0000-0000B6000000}"/>
    <cellStyle name="Millares 2 77 2" xfId="399" xr:uid="{00000000-0005-0000-0000-0000B7000000}"/>
    <cellStyle name="Millares 2 77 2 2" xfId="497" xr:uid="{8C01CE9E-E6CB-407D-A002-CBEC667593D7}"/>
    <cellStyle name="Millares 2 78" xfId="367" xr:uid="{00000000-0005-0000-0000-0000B8000000}"/>
    <cellStyle name="Millares 2 78 2" xfId="465" xr:uid="{27A0E783-5555-4CBA-94CD-246374038876}"/>
    <cellStyle name="Millares 2 79" xfId="428" xr:uid="{00000000-0005-0000-0000-0000B9000000}"/>
    <cellStyle name="Millares 2 79 2" xfId="517" xr:uid="{E5182F6E-3AAF-401F-BD36-9045B82B8020}"/>
    <cellStyle name="Millares 2 8" xfId="134" xr:uid="{00000000-0005-0000-0000-0000BA000000}"/>
    <cellStyle name="Millares 2 80" xfId="355" xr:uid="{00000000-0005-0000-0000-0000BB000000}"/>
    <cellStyle name="Millares 2 80 2" xfId="457" xr:uid="{5023B73D-449B-48AD-A7A0-18E9588220A2}"/>
    <cellStyle name="Millares 2 9" xfId="135" xr:uid="{00000000-0005-0000-0000-0000BC000000}"/>
    <cellStyle name="Millares 20" xfId="419" xr:uid="{00000000-0005-0000-0000-0000BD000000}"/>
    <cellStyle name="Millares 20 2" xfId="513" xr:uid="{B5853A0F-0F54-4F99-BE47-7867610541AF}"/>
    <cellStyle name="Millares 21" xfId="446" xr:uid="{00000000-0005-0000-0000-0000BE000000}"/>
    <cellStyle name="Millares 21 2" xfId="531" xr:uid="{D0BCC1CC-C39B-4E72-AEB4-9DEB0DC570A1}"/>
    <cellStyle name="Millares 22" xfId="418" xr:uid="{00000000-0005-0000-0000-0000BF000000}"/>
    <cellStyle name="Millares 22 2" xfId="512" xr:uid="{E5A05C38-856F-48D7-AAC9-D4FD461A0B88}"/>
    <cellStyle name="Millares 23" xfId="417" xr:uid="{00000000-0005-0000-0000-0000C0000000}"/>
    <cellStyle name="Millares 23 2" xfId="511" xr:uid="{ED63ED6F-5B3E-4297-AC7E-45124F71FFFB}"/>
    <cellStyle name="Millares 24" xfId="415" xr:uid="{00000000-0005-0000-0000-0000C1000000}"/>
    <cellStyle name="Millares 24 2" xfId="510" xr:uid="{D9FDF962-9684-4270-A7C2-D1721C7F553A}"/>
    <cellStyle name="Millares 25" xfId="448" xr:uid="{00000000-0005-0000-0000-0000C2000000}"/>
    <cellStyle name="Millares 25 2" xfId="533" xr:uid="{5E8F7701-822A-49EF-9BA4-DF2EFDD4CE78}"/>
    <cellStyle name="Millares 26" xfId="449" xr:uid="{00000000-0005-0000-0000-0000C3000000}"/>
    <cellStyle name="Millares 26 2" xfId="534" xr:uid="{05AE430B-A168-4AEC-9185-70F40D410227}"/>
    <cellStyle name="Millares 27" xfId="444" xr:uid="{00000000-0005-0000-0000-0000C4000000}"/>
    <cellStyle name="Millares 27 2" xfId="529" xr:uid="{70CEFD5A-6CCE-438D-B7D8-BDDF10206CB7}"/>
    <cellStyle name="Millares 28" xfId="413" xr:uid="{00000000-0005-0000-0000-0000C5000000}"/>
    <cellStyle name="Millares 28 2" xfId="509" xr:uid="{0F2528B4-6EF0-4747-B5FD-5666F00ABF19}"/>
    <cellStyle name="Millares 29" xfId="450" xr:uid="{00000000-0005-0000-0000-0000C6000000}"/>
    <cellStyle name="Millares 29 2" xfId="535" xr:uid="{15FE4A5A-C34C-411F-9A0D-B2B6E433FF23}"/>
    <cellStyle name="Millares 3" xfId="136" xr:uid="{00000000-0005-0000-0000-0000C7000000}"/>
    <cellStyle name="Millares 3 2" xfId="137" xr:uid="{00000000-0005-0000-0000-0000C8000000}"/>
    <cellStyle name="Millares 3 3" xfId="138" xr:uid="{00000000-0005-0000-0000-0000C9000000}"/>
    <cellStyle name="Millares 3 3 4" xfId="139" xr:uid="{00000000-0005-0000-0000-0000CA000000}"/>
    <cellStyle name="Millares 3 3 4 5" xfId="401" xr:uid="{00000000-0005-0000-0000-0000CB000000}"/>
    <cellStyle name="Millares 3 4" xfId="400" xr:uid="{00000000-0005-0000-0000-0000CC000000}"/>
    <cellStyle name="Millares 3 4 2" xfId="498" xr:uid="{42D129BA-128E-49AE-AA9B-6D9DC687FCBE}"/>
    <cellStyle name="Millares 30" xfId="445" xr:uid="{00000000-0005-0000-0000-0000CD000000}"/>
    <cellStyle name="Millares 30 2" xfId="530" xr:uid="{3777EFD6-E55A-4B5B-8BAF-BEB7786DFF1D}"/>
    <cellStyle name="Millares 31" xfId="443" xr:uid="{00000000-0005-0000-0000-0000CE000000}"/>
    <cellStyle name="Millares 31 2" xfId="528" xr:uid="{3FB872E8-D50A-4BD9-96F4-B0A979A9E40E}"/>
    <cellStyle name="Millares 32" xfId="454" xr:uid="{9B8D471C-E7DC-4883-A54D-683938D0C010}"/>
    <cellStyle name="Millares 33" xfId="452" xr:uid="{063BC8D9-132F-4CCF-A4E3-317DC0774592}"/>
    <cellStyle name="Millares 4" xfId="140" xr:uid="{00000000-0005-0000-0000-0000CF000000}"/>
    <cellStyle name="Millares 5" xfId="141" xr:uid="{00000000-0005-0000-0000-0000D0000000}"/>
    <cellStyle name="Millares 5 2" xfId="402" xr:uid="{00000000-0005-0000-0000-0000D1000000}"/>
    <cellStyle name="Millares 5 2 2" xfId="499" xr:uid="{0B3DB60F-64B5-41A6-A31C-2C49B3822A7D}"/>
    <cellStyle name="Millares 6" xfId="142" xr:uid="{00000000-0005-0000-0000-0000D2000000}"/>
    <cellStyle name="Millares 6 2" xfId="403" xr:uid="{00000000-0005-0000-0000-0000D3000000}"/>
    <cellStyle name="Millares 6 2 2" xfId="500" xr:uid="{8E72645E-D956-4E4A-9316-FCB0DD37C8A6}"/>
    <cellStyle name="Millares 7" xfId="143" xr:uid="{00000000-0005-0000-0000-0000D4000000}"/>
    <cellStyle name="Millares 7 2" xfId="2" xr:uid="{00000000-0005-0000-0000-0000D5000000}"/>
    <cellStyle name="Millares 7 2 2" xfId="405" xr:uid="{00000000-0005-0000-0000-0000D6000000}"/>
    <cellStyle name="Millares 7 2 2 2" xfId="502" xr:uid="{2A00B88D-1671-4078-AA63-31FC5EF8E6B8}"/>
    <cellStyle name="Millares 7 3" xfId="404" xr:uid="{00000000-0005-0000-0000-0000D7000000}"/>
    <cellStyle name="Millares 7 3 2" xfId="501" xr:uid="{186DF10A-E670-40BD-BAD9-67B7EC979D95}"/>
    <cellStyle name="Millares 8" xfId="144" xr:uid="{00000000-0005-0000-0000-0000D8000000}"/>
    <cellStyle name="Millares 8 2" xfId="406" xr:uid="{00000000-0005-0000-0000-0000D9000000}"/>
    <cellStyle name="Millares 8 2 2" xfId="503" xr:uid="{CFF3927C-B354-4B46-BD4F-57E7BC6D7D2C}"/>
    <cellStyle name="Millares 9" xfId="145" xr:uid="{00000000-0005-0000-0000-0000DA000000}"/>
    <cellStyle name="Moneda [0] 2" xfId="435" xr:uid="{00000000-0005-0000-0000-0000DB000000}"/>
    <cellStyle name="Moneda [0] 2 2" xfId="523" xr:uid="{CAD73825-E089-4F94-B4D2-9BE9A1AD36C0}"/>
    <cellStyle name="Moneda [0] 3" xfId="425" xr:uid="{00000000-0005-0000-0000-0000DC000000}"/>
    <cellStyle name="Moneda 10" xfId="437" xr:uid="{00000000-0005-0000-0000-0000DD000000}"/>
    <cellStyle name="Moneda 11" xfId="146" xr:uid="{00000000-0005-0000-0000-0000DE000000}"/>
    <cellStyle name="Moneda 11 2" xfId="337" xr:uid="{00000000-0005-0000-0000-0000DF000000}"/>
    <cellStyle name="Moneda 12" xfId="147" xr:uid="{00000000-0005-0000-0000-0000E0000000}"/>
    <cellStyle name="Moneda 14" xfId="148" xr:uid="{00000000-0005-0000-0000-0000E1000000}"/>
    <cellStyle name="Moneda 14 2" xfId="338" xr:uid="{00000000-0005-0000-0000-0000E2000000}"/>
    <cellStyle name="Moneda 2" xfId="5" xr:uid="{00000000-0005-0000-0000-0000E3000000}"/>
    <cellStyle name="Moneda 2 2" xfId="149" xr:uid="{00000000-0005-0000-0000-0000E4000000}"/>
    <cellStyle name="Moneda 2 2 2" xfId="340" xr:uid="{00000000-0005-0000-0000-0000E5000000}"/>
    <cellStyle name="Moneda 2 2 3" xfId="409" xr:uid="{00000000-0005-0000-0000-0000E6000000}"/>
    <cellStyle name="Moneda 2 2 3 2" xfId="505" xr:uid="{E3F800DD-A5E2-4492-B198-3A5697C27E7C}"/>
    <cellStyle name="Moneda 2 3" xfId="150" xr:uid="{00000000-0005-0000-0000-0000E7000000}"/>
    <cellStyle name="Moneda 2 3 2" xfId="341" xr:uid="{00000000-0005-0000-0000-0000E8000000}"/>
    <cellStyle name="Moneda 2 3 3" xfId="410" xr:uid="{00000000-0005-0000-0000-0000E9000000}"/>
    <cellStyle name="Moneda 2 3 3 2" xfId="506" xr:uid="{A7069058-E3FB-4CBE-95D3-0BAC1AB37E89}"/>
    <cellStyle name="Moneda 2 4" xfId="339" xr:uid="{00000000-0005-0000-0000-0000EA000000}"/>
    <cellStyle name="Moneda 2 5" xfId="408" xr:uid="{00000000-0005-0000-0000-0000EB000000}"/>
    <cellStyle name="Moneda 2 5 2" xfId="504" xr:uid="{6C263060-9C71-4B0C-967F-B9B7CE020AC9}"/>
    <cellStyle name="Moneda 3" xfId="151" xr:uid="{00000000-0005-0000-0000-0000EC000000}"/>
    <cellStyle name="Moneda 3 2" xfId="342" xr:uid="{00000000-0005-0000-0000-0000ED000000}"/>
    <cellStyle name="Moneda 3 3" xfId="411" xr:uid="{00000000-0005-0000-0000-0000EE000000}"/>
    <cellStyle name="Moneda 3 3 2" xfId="507" xr:uid="{B16CABBD-EC12-49C3-B865-A718A4E70F65}"/>
    <cellStyle name="Moneda 4" xfId="152" xr:uid="{00000000-0005-0000-0000-0000EF000000}"/>
    <cellStyle name="Moneda 5" xfId="349" xr:uid="{00000000-0005-0000-0000-0000F0000000}"/>
    <cellStyle name="Moneda 5 2" xfId="412" xr:uid="{00000000-0005-0000-0000-0000F1000000}"/>
    <cellStyle name="Moneda 5 2 2" xfId="508" xr:uid="{5EF931E1-8E35-4EBE-AB90-9659794DFA10}"/>
    <cellStyle name="Moneda 5 3" xfId="357" xr:uid="{00000000-0005-0000-0000-0000F2000000}"/>
    <cellStyle name="Moneda 5 3 2" xfId="459" xr:uid="{74A081DA-9E3F-4929-A7A2-DB7774D7E067}"/>
    <cellStyle name="Moneda 5 4" xfId="456" xr:uid="{E697D350-EAB6-4951-971F-40C723A1C398}"/>
    <cellStyle name="Moneda 6" xfId="351" xr:uid="{00000000-0005-0000-0000-0000F3000000}"/>
    <cellStyle name="Moneda 7" xfId="153" xr:uid="{00000000-0005-0000-0000-0000F4000000}"/>
    <cellStyle name="Moneda 7 2" xfId="343" xr:uid="{00000000-0005-0000-0000-0000F5000000}"/>
    <cellStyle name="Moneda 7 3" xfId="154" xr:uid="{00000000-0005-0000-0000-0000F6000000}"/>
    <cellStyle name="Moneda 7 3 2" xfId="344" xr:uid="{00000000-0005-0000-0000-0000F7000000}"/>
    <cellStyle name="Moneda 8" xfId="407" xr:uid="{00000000-0005-0000-0000-0000F8000000}"/>
    <cellStyle name="Moneda 9" xfId="423" xr:uid="{00000000-0005-0000-0000-0000F9000000}"/>
    <cellStyle name="Moneda 9 2" xfId="515" xr:uid="{B8C3B764-F116-423C-A6AD-BA9AF570DFF5}"/>
    <cellStyle name="Normal" xfId="0" builtinId="0"/>
    <cellStyle name="Normal 10" xfId="155" xr:uid="{00000000-0005-0000-0000-0000FB000000}"/>
    <cellStyle name="Normal 10 2" xfId="156" xr:uid="{00000000-0005-0000-0000-0000FC000000}"/>
    <cellStyle name="Normal 10 3" xfId="345" xr:uid="{00000000-0005-0000-0000-0000FD000000}"/>
    <cellStyle name="Normal 100" xfId="350" xr:uid="{00000000-0005-0000-0000-0000FE000000}"/>
    <cellStyle name="Normal 11" xfId="359" xr:uid="{00000000-0005-0000-0000-0000FF000000}"/>
    <cellStyle name="Normal 12" xfId="427" xr:uid="{00000000-0005-0000-0000-000000010000}"/>
    <cellStyle name="Normal 13" xfId="430" xr:uid="{00000000-0005-0000-0000-000001010000}"/>
    <cellStyle name="Normal 14" xfId="438" xr:uid="{00000000-0005-0000-0000-000002010000}"/>
    <cellStyle name="Normal 15" xfId="353" xr:uid="{00000000-0005-0000-0000-000003010000}"/>
    <cellStyle name="Normal 2" xfId="4" xr:uid="{00000000-0005-0000-0000-000004010000}"/>
    <cellStyle name="Normal 2 10" xfId="157" xr:uid="{00000000-0005-0000-0000-000005010000}"/>
    <cellStyle name="Normal 2 10 2" xfId="158" xr:uid="{00000000-0005-0000-0000-000006010000}"/>
    <cellStyle name="Normal 2 11" xfId="159" xr:uid="{00000000-0005-0000-0000-000007010000}"/>
    <cellStyle name="Normal 2 12" xfId="160" xr:uid="{00000000-0005-0000-0000-000008010000}"/>
    <cellStyle name="Normal 2 13" xfId="161" xr:uid="{00000000-0005-0000-0000-000009010000}"/>
    <cellStyle name="Normal 2 14" xfId="162" xr:uid="{00000000-0005-0000-0000-00000A010000}"/>
    <cellStyle name="Normal 2 15" xfId="163" xr:uid="{00000000-0005-0000-0000-00000B010000}"/>
    <cellStyle name="Normal 2 16" xfId="164" xr:uid="{00000000-0005-0000-0000-00000C010000}"/>
    <cellStyle name="Normal 2 17" xfId="165" xr:uid="{00000000-0005-0000-0000-00000D010000}"/>
    <cellStyle name="Normal 2 18" xfId="166" xr:uid="{00000000-0005-0000-0000-00000E010000}"/>
    <cellStyle name="Normal 2 19" xfId="167" xr:uid="{00000000-0005-0000-0000-00000F010000}"/>
    <cellStyle name="Normal 2 2" xfId="168" xr:uid="{00000000-0005-0000-0000-000010010000}"/>
    <cellStyle name="Normal 2 2 10" xfId="169" xr:uid="{00000000-0005-0000-0000-000011010000}"/>
    <cellStyle name="Normal 2 2 11" xfId="170" xr:uid="{00000000-0005-0000-0000-000012010000}"/>
    <cellStyle name="Normal 2 2 12" xfId="171" xr:uid="{00000000-0005-0000-0000-000013010000}"/>
    <cellStyle name="Normal 2 2 13" xfId="172" xr:uid="{00000000-0005-0000-0000-000014010000}"/>
    <cellStyle name="Normal 2 2 14" xfId="173" xr:uid="{00000000-0005-0000-0000-000015010000}"/>
    <cellStyle name="Normal 2 2 15" xfId="174" xr:uid="{00000000-0005-0000-0000-000016010000}"/>
    <cellStyle name="Normal 2 2 16" xfId="175" xr:uid="{00000000-0005-0000-0000-000017010000}"/>
    <cellStyle name="Normal 2 2 17" xfId="176" xr:uid="{00000000-0005-0000-0000-000018010000}"/>
    <cellStyle name="Normal 2 2 18" xfId="177" xr:uid="{00000000-0005-0000-0000-000019010000}"/>
    <cellStyle name="Normal 2 2 19" xfId="178" xr:uid="{00000000-0005-0000-0000-00001A010000}"/>
    <cellStyle name="Normal 2 2 2" xfId="179" xr:uid="{00000000-0005-0000-0000-00001B010000}"/>
    <cellStyle name="Normal 2 2 20" xfId="180" xr:uid="{00000000-0005-0000-0000-00001C010000}"/>
    <cellStyle name="Normal 2 2 21" xfId="181" xr:uid="{00000000-0005-0000-0000-00001D010000}"/>
    <cellStyle name="Normal 2 2 22" xfId="182" xr:uid="{00000000-0005-0000-0000-00001E010000}"/>
    <cellStyle name="Normal 2 2 23" xfId="183" xr:uid="{00000000-0005-0000-0000-00001F010000}"/>
    <cellStyle name="Normal 2 2 24" xfId="184" xr:uid="{00000000-0005-0000-0000-000020010000}"/>
    <cellStyle name="Normal 2 2 25" xfId="185" xr:uid="{00000000-0005-0000-0000-000021010000}"/>
    <cellStyle name="Normal 2 2 26" xfId="186" xr:uid="{00000000-0005-0000-0000-000022010000}"/>
    <cellStyle name="Normal 2 2 27" xfId="187" xr:uid="{00000000-0005-0000-0000-000023010000}"/>
    <cellStyle name="Normal 2 2 28" xfId="188" xr:uid="{00000000-0005-0000-0000-000024010000}"/>
    <cellStyle name="Normal 2 2 29" xfId="189" xr:uid="{00000000-0005-0000-0000-000025010000}"/>
    <cellStyle name="Normal 2 2 3" xfId="190" xr:uid="{00000000-0005-0000-0000-000026010000}"/>
    <cellStyle name="Normal 2 2 30" xfId="416" xr:uid="{00000000-0005-0000-0000-000027010000}"/>
    <cellStyle name="Normal 2 2 4" xfId="191" xr:uid="{00000000-0005-0000-0000-000028010000}"/>
    <cellStyle name="Normal 2 2 5" xfId="192" xr:uid="{00000000-0005-0000-0000-000029010000}"/>
    <cellStyle name="Normal 2 2 6" xfId="193" xr:uid="{00000000-0005-0000-0000-00002A010000}"/>
    <cellStyle name="Normal 2 2 7" xfId="194" xr:uid="{00000000-0005-0000-0000-00002B010000}"/>
    <cellStyle name="Normal 2 2 8" xfId="195" xr:uid="{00000000-0005-0000-0000-00002C010000}"/>
    <cellStyle name="Normal 2 2 9" xfId="196" xr:uid="{00000000-0005-0000-0000-00002D010000}"/>
    <cellStyle name="Normal 2 20" xfId="197" xr:uid="{00000000-0005-0000-0000-00002E010000}"/>
    <cellStyle name="Normal 2 21" xfId="198" xr:uid="{00000000-0005-0000-0000-00002F010000}"/>
    <cellStyle name="Normal 2 22" xfId="199" xr:uid="{00000000-0005-0000-0000-000030010000}"/>
    <cellStyle name="Normal 2 23" xfId="200" xr:uid="{00000000-0005-0000-0000-000031010000}"/>
    <cellStyle name="Normal 2 24" xfId="201" xr:uid="{00000000-0005-0000-0000-000032010000}"/>
    <cellStyle name="Normal 2 25" xfId="202" xr:uid="{00000000-0005-0000-0000-000033010000}"/>
    <cellStyle name="Normal 2 26" xfId="203" xr:uid="{00000000-0005-0000-0000-000034010000}"/>
    <cellStyle name="Normal 2 27" xfId="204" xr:uid="{00000000-0005-0000-0000-000035010000}"/>
    <cellStyle name="Normal 2 28" xfId="205" xr:uid="{00000000-0005-0000-0000-000036010000}"/>
    <cellStyle name="Normal 2 29" xfId="206" xr:uid="{00000000-0005-0000-0000-000037010000}"/>
    <cellStyle name="Normal 2 3" xfId="207" xr:uid="{00000000-0005-0000-0000-000038010000}"/>
    <cellStyle name="Normal 2 30" xfId="208" xr:uid="{00000000-0005-0000-0000-000039010000}"/>
    <cellStyle name="Normal 2 31" xfId="209" xr:uid="{00000000-0005-0000-0000-00003A010000}"/>
    <cellStyle name="Normal 2 32" xfId="210" xr:uid="{00000000-0005-0000-0000-00003B010000}"/>
    <cellStyle name="Normal 2 33" xfId="211" xr:uid="{00000000-0005-0000-0000-00003C010000}"/>
    <cellStyle name="Normal 2 34" xfId="212" xr:uid="{00000000-0005-0000-0000-00003D010000}"/>
    <cellStyle name="Normal 2 35" xfId="213" xr:uid="{00000000-0005-0000-0000-00003E010000}"/>
    <cellStyle name="Normal 2 36" xfId="214" xr:uid="{00000000-0005-0000-0000-00003F010000}"/>
    <cellStyle name="Normal 2 37" xfId="215" xr:uid="{00000000-0005-0000-0000-000040010000}"/>
    <cellStyle name="Normal 2 38" xfId="216" xr:uid="{00000000-0005-0000-0000-000041010000}"/>
    <cellStyle name="Normal 2 39" xfId="217" xr:uid="{00000000-0005-0000-0000-000042010000}"/>
    <cellStyle name="Normal 2 4" xfId="6" xr:uid="{00000000-0005-0000-0000-000043010000}"/>
    <cellStyle name="Normal 2 40" xfId="218" xr:uid="{00000000-0005-0000-0000-000044010000}"/>
    <cellStyle name="Normal 2 41" xfId="219" xr:uid="{00000000-0005-0000-0000-000045010000}"/>
    <cellStyle name="Normal 2 42" xfId="220" xr:uid="{00000000-0005-0000-0000-000046010000}"/>
    <cellStyle name="Normal 2 43" xfId="221" xr:uid="{00000000-0005-0000-0000-000047010000}"/>
    <cellStyle name="Normal 2 44" xfId="222" xr:uid="{00000000-0005-0000-0000-000048010000}"/>
    <cellStyle name="Normal 2 45" xfId="223" xr:uid="{00000000-0005-0000-0000-000049010000}"/>
    <cellStyle name="Normal 2 46" xfId="224" xr:uid="{00000000-0005-0000-0000-00004A010000}"/>
    <cellStyle name="Normal 2 47" xfId="225" xr:uid="{00000000-0005-0000-0000-00004B010000}"/>
    <cellStyle name="Normal 2 48" xfId="226" xr:uid="{00000000-0005-0000-0000-00004C010000}"/>
    <cellStyle name="Normal 2 49" xfId="227" xr:uid="{00000000-0005-0000-0000-00004D010000}"/>
    <cellStyle name="Normal 2 5" xfId="228" xr:uid="{00000000-0005-0000-0000-00004E010000}"/>
    <cellStyle name="Normal 2 50" xfId="229" xr:uid="{00000000-0005-0000-0000-00004F010000}"/>
    <cellStyle name="Normal 2 51" xfId="230" xr:uid="{00000000-0005-0000-0000-000050010000}"/>
    <cellStyle name="Normal 2 52" xfId="231" xr:uid="{00000000-0005-0000-0000-000051010000}"/>
    <cellStyle name="Normal 2 53" xfId="232" xr:uid="{00000000-0005-0000-0000-000052010000}"/>
    <cellStyle name="Normal 2 54" xfId="233" xr:uid="{00000000-0005-0000-0000-000053010000}"/>
    <cellStyle name="Normal 2 55" xfId="234" xr:uid="{00000000-0005-0000-0000-000054010000}"/>
    <cellStyle name="Normal 2 56" xfId="235" xr:uid="{00000000-0005-0000-0000-000055010000}"/>
    <cellStyle name="Normal 2 57" xfId="236" xr:uid="{00000000-0005-0000-0000-000056010000}"/>
    <cellStyle name="Normal 2 58" xfId="237" xr:uid="{00000000-0005-0000-0000-000057010000}"/>
    <cellStyle name="Normal 2 59" xfId="238" xr:uid="{00000000-0005-0000-0000-000058010000}"/>
    <cellStyle name="Normal 2 6" xfId="239" xr:uid="{00000000-0005-0000-0000-000059010000}"/>
    <cellStyle name="Normal 2 60" xfId="240" xr:uid="{00000000-0005-0000-0000-00005A010000}"/>
    <cellStyle name="Normal 2 61" xfId="241" xr:uid="{00000000-0005-0000-0000-00005B010000}"/>
    <cellStyle name="Normal 2 62" xfId="242" xr:uid="{00000000-0005-0000-0000-00005C010000}"/>
    <cellStyle name="Normal 2 63" xfId="243" xr:uid="{00000000-0005-0000-0000-00005D010000}"/>
    <cellStyle name="Normal 2 64" xfId="244" xr:uid="{00000000-0005-0000-0000-00005E010000}"/>
    <cellStyle name="Normal 2 65" xfId="245" xr:uid="{00000000-0005-0000-0000-00005F010000}"/>
    <cellStyle name="Normal 2 66" xfId="246" xr:uid="{00000000-0005-0000-0000-000060010000}"/>
    <cellStyle name="Normal 2 67" xfId="247" xr:uid="{00000000-0005-0000-0000-000061010000}"/>
    <cellStyle name="Normal 2 68" xfId="248" xr:uid="{00000000-0005-0000-0000-000062010000}"/>
    <cellStyle name="Normal 2 69" xfId="249" xr:uid="{00000000-0005-0000-0000-000063010000}"/>
    <cellStyle name="Normal 2 7" xfId="250" xr:uid="{00000000-0005-0000-0000-000064010000}"/>
    <cellStyle name="Normal 2 70" xfId="251" xr:uid="{00000000-0005-0000-0000-000065010000}"/>
    <cellStyle name="Normal 2 71" xfId="252" xr:uid="{00000000-0005-0000-0000-000066010000}"/>
    <cellStyle name="Normal 2 72" xfId="253" xr:uid="{00000000-0005-0000-0000-000067010000}"/>
    <cellStyle name="Normal 2 73" xfId="254" xr:uid="{00000000-0005-0000-0000-000068010000}"/>
    <cellStyle name="Normal 2 74" xfId="255" xr:uid="{00000000-0005-0000-0000-000069010000}"/>
    <cellStyle name="Normal 2 75" xfId="256" xr:uid="{00000000-0005-0000-0000-00006A010000}"/>
    <cellStyle name="Normal 2 76" xfId="257" xr:uid="{00000000-0005-0000-0000-00006B010000}"/>
    <cellStyle name="Normal 2 77" xfId="258" xr:uid="{00000000-0005-0000-0000-00006C010000}"/>
    <cellStyle name="Normal 2 78" xfId="422" xr:uid="{00000000-0005-0000-0000-00006D010000}"/>
    <cellStyle name="Normal 2 79" xfId="414" xr:uid="{00000000-0005-0000-0000-00006E010000}"/>
    <cellStyle name="Normal 2 8" xfId="259" xr:uid="{00000000-0005-0000-0000-00006F010000}"/>
    <cellStyle name="Normal 2 80" xfId="354" xr:uid="{00000000-0005-0000-0000-000070010000}"/>
    <cellStyle name="Normal 2 9" xfId="260" xr:uid="{00000000-0005-0000-0000-000071010000}"/>
    <cellStyle name="Normal 3" xfId="261" xr:uid="{00000000-0005-0000-0000-000072010000}"/>
    <cellStyle name="Normal 3 10" xfId="262" xr:uid="{00000000-0005-0000-0000-000073010000}"/>
    <cellStyle name="Normal 3 11" xfId="263" xr:uid="{00000000-0005-0000-0000-000074010000}"/>
    <cellStyle name="Normal 3 12" xfId="264" xr:uid="{00000000-0005-0000-0000-000075010000}"/>
    <cellStyle name="Normal 3 13" xfId="265" xr:uid="{00000000-0005-0000-0000-000076010000}"/>
    <cellStyle name="Normal 3 14" xfId="266" xr:uid="{00000000-0005-0000-0000-000077010000}"/>
    <cellStyle name="Normal 3 15" xfId="267" xr:uid="{00000000-0005-0000-0000-000078010000}"/>
    <cellStyle name="Normal 3 16" xfId="268" xr:uid="{00000000-0005-0000-0000-000079010000}"/>
    <cellStyle name="Normal 3 17" xfId="269" xr:uid="{00000000-0005-0000-0000-00007A010000}"/>
    <cellStyle name="Normal 3 18" xfId="270" xr:uid="{00000000-0005-0000-0000-00007B010000}"/>
    <cellStyle name="Normal 3 19" xfId="271" xr:uid="{00000000-0005-0000-0000-00007C010000}"/>
    <cellStyle name="Normal 3 2" xfId="272" xr:uid="{00000000-0005-0000-0000-00007D010000}"/>
    <cellStyle name="Normal 3 2 10" xfId="273" xr:uid="{00000000-0005-0000-0000-00007E010000}"/>
    <cellStyle name="Normal 3 2 11" xfId="274" xr:uid="{00000000-0005-0000-0000-00007F010000}"/>
    <cellStyle name="Normal 3 2 12" xfId="275" xr:uid="{00000000-0005-0000-0000-000080010000}"/>
    <cellStyle name="Normal 3 2 13" xfId="276" xr:uid="{00000000-0005-0000-0000-000081010000}"/>
    <cellStyle name="Normal 3 2 14" xfId="277" xr:uid="{00000000-0005-0000-0000-000082010000}"/>
    <cellStyle name="Normal 3 2 15" xfId="278" xr:uid="{00000000-0005-0000-0000-000083010000}"/>
    <cellStyle name="Normal 3 2 16" xfId="279" xr:uid="{00000000-0005-0000-0000-000084010000}"/>
    <cellStyle name="Normal 3 2 17" xfId="280" xr:uid="{00000000-0005-0000-0000-000085010000}"/>
    <cellStyle name="Normal 3 2 18" xfId="281" xr:uid="{00000000-0005-0000-0000-000086010000}"/>
    <cellStyle name="Normal 3 2 19" xfId="282" xr:uid="{00000000-0005-0000-0000-000087010000}"/>
    <cellStyle name="Normal 3 2 2" xfId="283" xr:uid="{00000000-0005-0000-0000-000088010000}"/>
    <cellStyle name="Normal 3 2 2 2" xfId="284" xr:uid="{00000000-0005-0000-0000-000089010000}"/>
    <cellStyle name="Normal 3 2 2 7" xfId="285" xr:uid="{00000000-0005-0000-0000-00008A010000}"/>
    <cellStyle name="Normal 3 2 20" xfId="286" xr:uid="{00000000-0005-0000-0000-00008B010000}"/>
    <cellStyle name="Normal 3 2 21" xfId="287" xr:uid="{00000000-0005-0000-0000-00008C010000}"/>
    <cellStyle name="Normal 3 2 22" xfId="288" xr:uid="{00000000-0005-0000-0000-00008D010000}"/>
    <cellStyle name="Normal 3 2 23" xfId="289" xr:uid="{00000000-0005-0000-0000-00008E010000}"/>
    <cellStyle name="Normal 3 2 24" xfId="290" xr:uid="{00000000-0005-0000-0000-00008F010000}"/>
    <cellStyle name="Normal 3 2 25" xfId="291" xr:uid="{00000000-0005-0000-0000-000090010000}"/>
    <cellStyle name="Normal 3 2 26" xfId="292" xr:uid="{00000000-0005-0000-0000-000091010000}"/>
    <cellStyle name="Normal 3 2 27" xfId="293" xr:uid="{00000000-0005-0000-0000-000092010000}"/>
    <cellStyle name="Normal 3 2 28" xfId="294" xr:uid="{00000000-0005-0000-0000-000093010000}"/>
    <cellStyle name="Normal 3 2 3" xfId="295" xr:uid="{00000000-0005-0000-0000-000094010000}"/>
    <cellStyle name="Normal 3 2 4" xfId="296" xr:uid="{00000000-0005-0000-0000-000095010000}"/>
    <cellStyle name="Normal 3 2 5" xfId="297" xr:uid="{00000000-0005-0000-0000-000096010000}"/>
    <cellStyle name="Normal 3 2 6" xfId="298" xr:uid="{00000000-0005-0000-0000-000097010000}"/>
    <cellStyle name="Normal 3 2 7" xfId="299" xr:uid="{00000000-0005-0000-0000-000098010000}"/>
    <cellStyle name="Normal 3 2 8" xfId="300" xr:uid="{00000000-0005-0000-0000-000099010000}"/>
    <cellStyle name="Normal 3 2 9" xfId="301" xr:uid="{00000000-0005-0000-0000-00009A010000}"/>
    <cellStyle name="Normal 3 20" xfId="302" xr:uid="{00000000-0005-0000-0000-00009B010000}"/>
    <cellStyle name="Normal 3 21" xfId="303" xr:uid="{00000000-0005-0000-0000-00009C010000}"/>
    <cellStyle name="Normal 3 22" xfId="304" xr:uid="{00000000-0005-0000-0000-00009D010000}"/>
    <cellStyle name="Normal 3 23" xfId="305" xr:uid="{00000000-0005-0000-0000-00009E010000}"/>
    <cellStyle name="Normal 3 24" xfId="306" xr:uid="{00000000-0005-0000-0000-00009F010000}"/>
    <cellStyle name="Normal 3 25" xfId="307" xr:uid="{00000000-0005-0000-0000-0000A0010000}"/>
    <cellStyle name="Normal 3 26" xfId="308" xr:uid="{00000000-0005-0000-0000-0000A1010000}"/>
    <cellStyle name="Normal 3 27" xfId="309" xr:uid="{00000000-0005-0000-0000-0000A2010000}"/>
    <cellStyle name="Normal 3 28" xfId="310" xr:uid="{00000000-0005-0000-0000-0000A3010000}"/>
    <cellStyle name="Normal 3 3" xfId="311" xr:uid="{00000000-0005-0000-0000-0000A4010000}"/>
    <cellStyle name="Normal 3 4" xfId="312" xr:uid="{00000000-0005-0000-0000-0000A5010000}"/>
    <cellStyle name="Normal 3 5" xfId="313" xr:uid="{00000000-0005-0000-0000-0000A6010000}"/>
    <cellStyle name="Normal 3 6" xfId="314" xr:uid="{00000000-0005-0000-0000-0000A7010000}"/>
    <cellStyle name="Normal 3 7" xfId="315" xr:uid="{00000000-0005-0000-0000-0000A8010000}"/>
    <cellStyle name="Normal 3 8" xfId="316" xr:uid="{00000000-0005-0000-0000-0000A9010000}"/>
    <cellStyle name="Normal 3 9" xfId="317" xr:uid="{00000000-0005-0000-0000-0000AA010000}"/>
    <cellStyle name="Normal 4" xfId="318" xr:uid="{00000000-0005-0000-0000-0000AB010000}"/>
    <cellStyle name="Normal 4 2" xfId="319" xr:uid="{00000000-0005-0000-0000-0000AC010000}"/>
    <cellStyle name="Normal 4 2 2" xfId="320" xr:uid="{00000000-0005-0000-0000-0000AD010000}"/>
    <cellStyle name="Normal 4 3" xfId="321" xr:uid="{00000000-0005-0000-0000-0000AE010000}"/>
    <cellStyle name="Normal 4 4" xfId="346" xr:uid="{00000000-0005-0000-0000-0000AF010000}"/>
    <cellStyle name="Normal 5" xfId="322" xr:uid="{00000000-0005-0000-0000-0000B0010000}"/>
    <cellStyle name="Normal 5 2" xfId="323" xr:uid="{00000000-0005-0000-0000-0000B1010000}"/>
    <cellStyle name="Normal 5 3" xfId="347" xr:uid="{00000000-0005-0000-0000-0000B2010000}"/>
    <cellStyle name="Normal 6" xfId="324" xr:uid="{00000000-0005-0000-0000-0000B3010000}"/>
    <cellStyle name="Normal 6 2" xfId="325" xr:uid="{00000000-0005-0000-0000-0000B4010000}"/>
    <cellStyle name="Normal 6 3" xfId="326" xr:uid="{00000000-0005-0000-0000-0000B5010000}"/>
    <cellStyle name="Normal 6 4" xfId="421" xr:uid="{00000000-0005-0000-0000-0000B6010000}"/>
    <cellStyle name="Normal 6 5" xfId="426" xr:uid="{00000000-0005-0000-0000-0000B7010000}"/>
    <cellStyle name="Normal 7" xfId="327" xr:uid="{00000000-0005-0000-0000-0000B8010000}"/>
    <cellStyle name="Normal 7 2" xfId="1" xr:uid="{00000000-0005-0000-0000-0000B9010000}"/>
    <cellStyle name="Normal 7 3" xfId="348" xr:uid="{00000000-0005-0000-0000-0000BA010000}"/>
    <cellStyle name="Normal 8" xfId="328" xr:uid="{00000000-0005-0000-0000-0000BB010000}"/>
    <cellStyle name="Normal 9" xfId="329" xr:uid="{00000000-0005-0000-0000-0000BC010000}"/>
    <cellStyle name="Porcentaje 2" xfId="361" xr:uid="{00000000-0005-0000-0000-0000BD010000}"/>
    <cellStyle name="Porcentaje 3" xfId="436" xr:uid="{00000000-0005-0000-0000-0000BE010000}"/>
    <cellStyle name="Porcentaje 4" xfId="358" xr:uid="{00000000-0005-0000-0000-0000BF010000}"/>
    <cellStyle name="Porcentaje 5" xfId="537" xr:uid="{F1DFEAB9-1CD4-48C5-BB77-1542CB1A9855}"/>
    <cellStyle name="Porcentual 2" xfId="330" xr:uid="{00000000-0005-0000-0000-0000C0010000}"/>
    <cellStyle name="Porcentual 2 2" xfId="331" xr:uid="{00000000-0005-0000-0000-0000C1010000}"/>
    <cellStyle name="Porcentual 3" xfId="332" xr:uid="{00000000-0005-0000-0000-0000C201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1541318</xdr:colOff>
      <xdr:row>0</xdr:row>
      <xdr:rowOff>103910</xdr:rowOff>
    </xdr:from>
    <xdr:to>
      <xdr:col>17</xdr:col>
      <xdr:colOff>155863</xdr:colOff>
      <xdr:row>3</xdr:row>
      <xdr:rowOff>34637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D2CC51-52B7-4140-B46E-A04C341FDA3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61" t="27039" r="16945" b="28149"/>
        <a:stretch>
          <a:fillRect/>
        </a:stretch>
      </xdr:blipFill>
      <xdr:spPr bwMode="auto">
        <a:xfrm>
          <a:off x="22801118" y="103910"/>
          <a:ext cx="548120" cy="502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1541318</xdr:colOff>
      <xdr:row>0</xdr:row>
      <xdr:rowOff>103910</xdr:rowOff>
    </xdr:from>
    <xdr:to>
      <xdr:col>17</xdr:col>
      <xdr:colOff>450273</xdr:colOff>
      <xdr:row>2</xdr:row>
      <xdr:rowOff>225137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7027E07-76EB-4398-9ADE-FE9996EBD26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61" t="27039" r="16945" b="28149"/>
        <a:stretch>
          <a:fillRect/>
        </a:stretch>
      </xdr:blipFill>
      <xdr:spPr bwMode="auto">
        <a:xfrm>
          <a:off x="21038993" y="103910"/>
          <a:ext cx="880630" cy="7117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1864178</xdr:colOff>
      <xdr:row>1</xdr:row>
      <xdr:rowOff>54428</xdr:rowOff>
    </xdr:from>
    <xdr:ext cx="617931" cy="595312"/>
    <xdr:pic>
      <xdr:nvPicPr>
        <xdr:cNvPr id="31" name="Imagen 30">
          <a:extLst>
            <a:ext uri="{FF2B5EF4-FFF2-40B4-BE49-F238E27FC236}">
              <a16:creationId xmlns:a16="http://schemas.microsoft.com/office/drawing/2014/main" id="{109253FA-8FDC-4862-8AA3-00137B2F5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4178" y="244928"/>
          <a:ext cx="617931" cy="595312"/>
        </a:xfrm>
        <a:prstGeom prst="rect">
          <a:avLst/>
        </a:prstGeom>
      </xdr:spPr>
    </xdr:pic>
    <xdr:clientData/>
  </xdr:oneCellAnchor>
  <xdr:oneCellAnchor>
    <xdr:from>
      <xdr:col>14</xdr:col>
      <xdr:colOff>1265464</xdr:colOff>
      <xdr:row>784</xdr:row>
      <xdr:rowOff>68036</xdr:rowOff>
    </xdr:from>
    <xdr:ext cx="617931" cy="595312"/>
    <xdr:pic>
      <xdr:nvPicPr>
        <xdr:cNvPr id="19" name="Imagen 18">
          <a:extLst>
            <a:ext uri="{FF2B5EF4-FFF2-40B4-BE49-F238E27FC236}">
              <a16:creationId xmlns:a16="http://schemas.microsoft.com/office/drawing/2014/main" id="{A4E0A9B1-5046-4DAB-BB2C-7030D0D08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0" y="306500893"/>
          <a:ext cx="617931" cy="595312"/>
        </a:xfrm>
        <a:prstGeom prst="rect">
          <a:avLst/>
        </a:prstGeom>
      </xdr:spPr>
    </xdr:pic>
    <xdr:clientData/>
  </xdr:oneCellAnchor>
  <xdr:oneCellAnchor>
    <xdr:from>
      <xdr:col>14</xdr:col>
      <xdr:colOff>1265464</xdr:colOff>
      <xdr:row>982</xdr:row>
      <xdr:rowOff>68036</xdr:rowOff>
    </xdr:from>
    <xdr:ext cx="617931" cy="595312"/>
    <xdr:pic>
      <xdr:nvPicPr>
        <xdr:cNvPr id="12" name="Imagen 11">
          <a:extLst>
            <a:ext uri="{FF2B5EF4-FFF2-40B4-BE49-F238E27FC236}">
              <a16:creationId xmlns:a16="http://schemas.microsoft.com/office/drawing/2014/main" id="{46796A90-665F-436A-A1E3-5BAB6350F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0" y="387926036"/>
          <a:ext cx="617931" cy="59531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134469</xdr:colOff>
      <xdr:row>1</xdr:row>
      <xdr:rowOff>0</xdr:rowOff>
    </xdr:from>
    <xdr:ext cx="587811" cy="408213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6469" y="190500"/>
          <a:ext cx="587811" cy="40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1636568</xdr:colOff>
      <xdr:row>0</xdr:row>
      <xdr:rowOff>185553</xdr:rowOff>
    </xdr:from>
    <xdr:to>
      <xdr:col>17</xdr:col>
      <xdr:colOff>530679</xdr:colOff>
      <xdr:row>2</xdr:row>
      <xdr:rowOff>285750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6A32DE-29FD-4EF4-9BD3-FBE739490EE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61" t="27039" r="16945" b="28149"/>
        <a:stretch>
          <a:fillRect/>
        </a:stretch>
      </xdr:blipFill>
      <xdr:spPr bwMode="auto">
        <a:xfrm>
          <a:off x="20169497" y="185553"/>
          <a:ext cx="867146" cy="6989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1593271</xdr:colOff>
      <xdr:row>0</xdr:row>
      <xdr:rowOff>103910</xdr:rowOff>
    </xdr:from>
    <xdr:to>
      <xdr:col>17</xdr:col>
      <xdr:colOff>502225</xdr:colOff>
      <xdr:row>2</xdr:row>
      <xdr:rowOff>207818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F9B5C2-229E-4A4D-BDB3-AA71FB5E87A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61" t="27039" r="16945" b="28149"/>
        <a:stretch>
          <a:fillRect/>
        </a:stretch>
      </xdr:blipFill>
      <xdr:spPr bwMode="auto">
        <a:xfrm>
          <a:off x="22530953" y="103910"/>
          <a:ext cx="883227" cy="692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1541318</xdr:colOff>
      <xdr:row>0</xdr:row>
      <xdr:rowOff>103910</xdr:rowOff>
    </xdr:from>
    <xdr:to>
      <xdr:col>17</xdr:col>
      <xdr:colOff>450272</xdr:colOff>
      <xdr:row>2</xdr:row>
      <xdr:rowOff>225137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1BA73A-DC60-41F6-B403-9367B9772C3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61" t="27039" r="16945" b="28149"/>
        <a:stretch>
          <a:fillRect/>
        </a:stretch>
      </xdr:blipFill>
      <xdr:spPr bwMode="auto">
        <a:xfrm>
          <a:off x="24470591" y="103910"/>
          <a:ext cx="883227" cy="710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1541318</xdr:colOff>
      <xdr:row>0</xdr:row>
      <xdr:rowOff>103910</xdr:rowOff>
    </xdr:from>
    <xdr:to>
      <xdr:col>17</xdr:col>
      <xdr:colOff>450273</xdr:colOff>
      <xdr:row>2</xdr:row>
      <xdr:rowOff>225137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C753C7-18A0-4470-913B-CEA29083EF8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61" t="27039" r="16945" b="28149"/>
        <a:stretch>
          <a:fillRect/>
        </a:stretch>
      </xdr:blipFill>
      <xdr:spPr bwMode="auto">
        <a:xfrm>
          <a:off x="24467993" y="103910"/>
          <a:ext cx="880630" cy="7117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1541318</xdr:colOff>
      <xdr:row>0</xdr:row>
      <xdr:rowOff>103910</xdr:rowOff>
    </xdr:from>
    <xdr:to>
      <xdr:col>17</xdr:col>
      <xdr:colOff>450273</xdr:colOff>
      <xdr:row>2</xdr:row>
      <xdr:rowOff>225137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D6F8C6-96B1-40F9-A344-CDCEECC3673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61" t="27039" r="16945" b="28149"/>
        <a:stretch>
          <a:fillRect/>
        </a:stretch>
      </xdr:blipFill>
      <xdr:spPr bwMode="auto">
        <a:xfrm>
          <a:off x="21038993" y="103910"/>
          <a:ext cx="880630" cy="7117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1541318</xdr:colOff>
      <xdr:row>0</xdr:row>
      <xdr:rowOff>103910</xdr:rowOff>
    </xdr:from>
    <xdr:to>
      <xdr:col>17</xdr:col>
      <xdr:colOff>342443</xdr:colOff>
      <xdr:row>2</xdr:row>
      <xdr:rowOff>225137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1BF662-CED4-424D-82D2-D956F49C143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61" t="27039" r="16945" b="28149"/>
        <a:stretch>
          <a:fillRect/>
        </a:stretch>
      </xdr:blipFill>
      <xdr:spPr bwMode="auto">
        <a:xfrm>
          <a:off x="21038993" y="103910"/>
          <a:ext cx="880630" cy="7117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1541318</xdr:colOff>
      <xdr:row>0</xdr:row>
      <xdr:rowOff>103910</xdr:rowOff>
    </xdr:from>
    <xdr:ext cx="878531" cy="702413"/>
    <xdr:pic>
      <xdr:nvPicPr>
        <xdr:cNvPr id="2" name="Imagen 1">
          <a:extLst>
            <a:ext uri="{FF2B5EF4-FFF2-40B4-BE49-F238E27FC236}">
              <a16:creationId xmlns:a16="http://schemas.microsoft.com/office/drawing/2014/main" id="{78086038-E4F4-4896-BD63-34BF99AA6EA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61" t="27039" r="16945" b="28149"/>
        <a:stretch>
          <a:fillRect/>
        </a:stretch>
      </xdr:blipFill>
      <xdr:spPr bwMode="auto">
        <a:xfrm>
          <a:off x="12952268" y="103910"/>
          <a:ext cx="878531" cy="70241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NOP\Archivos%20Inversi&#243;n\ROJAS\PLANEACION%20PRESUPUESTAL\3.%20INVERSION\2010\Plan%20de%20compras%20de%20inversi&#243;n%202007-201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dfsponal\pncfiles\Users\MRAMIRE\Documents\Mis%20archivos%20recibidos\PLACOS\Estaciones%202013\Users\MRAMIRE\Documents\Mis%20archivos%20recibidos\Users\OGESI-DESOG3.DIPON\Documents\ROJAS\PLANEACION%20PRESUPUESTAL\3.%20INVERSION\usuarios%20BPIN%20WEB_PONAL.xlsx?17BDA1D3" TargetMode="External"/><Relationship Id="rId1" Type="http://schemas.openxmlformats.org/officeDocument/2006/relationships/externalLinkPath" Target="file:///\\17BDA1D3\usuarios%20BPIN%20WEB_PO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ponal1\OFPLA\Users\OGESI-DESOG3.DIPON\Documents\ROJAS\PLANEACION%20PRESUPUESTAL\3.%20INVERSION\usuarios%20BPIN%20WEB_P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ENTO CUATRIENIO"/>
      <sheetName val="RESUMEN GRAL "/>
      <sheetName val="RESUMEN INVERSION (2008)"/>
      <sheetName val="RESUMEN INVERSION (2009)"/>
      <sheetName val="10 Y 11"/>
      <sheetName val="USUARIOS_BPIN_WEB"/>
      <sheetName val="GERENTESSS"/>
      <sheetName val="GERENTES"/>
      <sheetName val="RESUMEN INVERSION (2)"/>
      <sheetName val="Hoja1"/>
      <sheetName val="EJEC SIIF"/>
      <sheetName val="RESUMEN 2010"/>
      <sheetName val="2009"/>
      <sheetName val="RESUMEN INVERSION"/>
      <sheetName val="RESUMEN GRAL"/>
      <sheetName val="1.ARMAMENTO"/>
      <sheetName val="2.ANTIMOTIN"/>
      <sheetName val="3.SEMOVIENTES"/>
      <sheetName val="4.ARAVI"/>
      <sheetName val="5.FLUVIAL"/>
      <sheetName val="6.DLLO TECNOLOGICO"/>
      <sheetName val="7.SECCIONALES"/>
      <sheetName val="8.LABORATORIOS REGIONALES"/>
      <sheetName val="9.ESTACIONES"/>
      <sheetName val="10.SISTEMAS"/>
      <sheetName val="aplazamient"/>
      <sheetName val="11.REDES ANALOGAS"/>
      <sheetName val="12.RED ACCESO FIJO"/>
      <sheetName val="13.VIVENDA F"/>
      <sheetName val="15.TABIO"/>
      <sheetName val="14.AUTOMOTOR"/>
      <sheetName val="16.CENOP"/>
      <sheetName val="17.TRONCALIZADOS"/>
      <sheetName val="18.COEST"/>
      <sheetName val="19.DINAE"/>
      <sheetName val="19.DINAE.1"/>
      <sheetName val="20.MUZU"/>
      <sheetName val="21.COMANDOS"/>
      <sheetName val="INMUEBLES"/>
      <sheetName val="22.VIV COMPRA"/>
      <sheetName val="23.DITRA"/>
      <sheetName val="24.ESC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Usuarios"/>
    </sheetNames>
    <sheetDataSet>
      <sheetData sheetId="0">
        <row r="1">
          <cell r="D1" t="str">
            <v>Formulador</v>
          </cell>
        </row>
        <row r="2">
          <cell r="D2" t="str">
            <v>Control a la formulación</v>
          </cell>
        </row>
        <row r="3">
          <cell r="D3" t="str">
            <v>Control de viabilidad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Usuarios"/>
    </sheetNames>
    <sheetDataSet>
      <sheetData sheetId="0">
        <row r="1">
          <cell r="D1" t="str">
            <v>Formulador</v>
          </cell>
        </row>
        <row r="2">
          <cell r="D2" t="str">
            <v>Control a la formulación</v>
          </cell>
        </row>
        <row r="3">
          <cell r="D3" t="str">
            <v>Control de viabilidad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8A26D-ED8A-41D3-871F-888762078616}">
  <dimension ref="A1:B1707"/>
  <sheetViews>
    <sheetView showGridLines="0" workbookViewId="0">
      <pane ySplit="1" topLeftCell="A790" activePane="bottomLeft" state="frozen"/>
      <selection pane="bottomLeft" activeCell="B912" sqref="B912"/>
    </sheetView>
  </sheetViews>
  <sheetFormatPr baseColWidth="10" defaultRowHeight="11.25" x14ac:dyDescent="0.25"/>
  <cols>
    <col min="1" max="1" width="8.5703125" style="821" customWidth="1"/>
    <col min="2" max="2" width="44.7109375" style="822" customWidth="1"/>
    <col min="3" max="16384" width="11.42578125" style="822"/>
  </cols>
  <sheetData>
    <row r="1" spans="1:2" ht="7.15" customHeight="1" x14ac:dyDescent="0.25"/>
    <row r="2" spans="1:2" ht="56.25" customHeight="1" x14ac:dyDescent="0.25">
      <c r="A2" s="823" t="s">
        <v>352</v>
      </c>
      <c r="B2" s="824" t="s">
        <v>353</v>
      </c>
    </row>
    <row r="3" spans="1:2" ht="15" customHeight="1" x14ac:dyDescent="0.25">
      <c r="A3" s="825" t="s">
        <v>354</v>
      </c>
    </row>
    <row r="4" spans="1:2" ht="15" customHeight="1" x14ac:dyDescent="0.25">
      <c r="A4" s="826"/>
      <c r="B4" s="827"/>
    </row>
    <row r="5" spans="1:2" ht="15" customHeight="1" x14ac:dyDescent="0.25">
      <c r="A5" s="826" t="s">
        <v>355</v>
      </c>
      <c r="B5" s="827" t="s">
        <v>356</v>
      </c>
    </row>
    <row r="6" spans="1:2" ht="15" customHeight="1" x14ac:dyDescent="0.25">
      <c r="A6" s="826" t="s">
        <v>357</v>
      </c>
      <c r="B6" s="827" t="s">
        <v>358</v>
      </c>
    </row>
    <row r="7" spans="1:2" ht="15" customHeight="1" x14ac:dyDescent="0.25">
      <c r="A7" s="826" t="s">
        <v>359</v>
      </c>
      <c r="B7" s="827" t="s">
        <v>360</v>
      </c>
    </row>
    <row r="8" spans="1:2" ht="15" customHeight="1" x14ac:dyDescent="0.25">
      <c r="A8" s="826" t="s">
        <v>361</v>
      </c>
      <c r="B8" s="827" t="s">
        <v>362</v>
      </c>
    </row>
    <row r="9" spans="1:2" ht="15" customHeight="1" x14ac:dyDescent="0.25">
      <c r="A9" s="826" t="s">
        <v>363</v>
      </c>
      <c r="B9" s="827" t="s">
        <v>364</v>
      </c>
    </row>
    <row r="10" spans="1:2" ht="15" customHeight="1" x14ac:dyDescent="0.25">
      <c r="A10" s="826" t="s">
        <v>365</v>
      </c>
      <c r="B10" s="827" t="s">
        <v>366</v>
      </c>
    </row>
    <row r="11" spans="1:2" ht="15" customHeight="1" x14ac:dyDescent="0.25">
      <c r="A11" s="826" t="s">
        <v>367</v>
      </c>
      <c r="B11" s="827" t="s">
        <v>368</v>
      </c>
    </row>
    <row r="12" spans="1:2" ht="15" customHeight="1" x14ac:dyDescent="0.25">
      <c r="A12" s="826" t="s">
        <v>369</v>
      </c>
      <c r="B12" s="827" t="s">
        <v>370</v>
      </c>
    </row>
    <row r="13" spans="1:2" ht="15" customHeight="1" x14ac:dyDescent="0.25">
      <c r="A13" s="826" t="s">
        <v>371</v>
      </c>
      <c r="B13" s="827" t="s">
        <v>372</v>
      </c>
    </row>
    <row r="14" spans="1:2" ht="15" customHeight="1" x14ac:dyDescent="0.25">
      <c r="A14" s="826" t="s">
        <v>373</v>
      </c>
      <c r="B14" s="827" t="s">
        <v>374</v>
      </c>
    </row>
    <row r="15" spans="1:2" ht="15" customHeight="1" x14ac:dyDescent="0.25">
      <c r="A15" s="826" t="s">
        <v>375</v>
      </c>
      <c r="B15" s="827" t="s">
        <v>376</v>
      </c>
    </row>
    <row r="16" spans="1:2" ht="15" customHeight="1" x14ac:dyDescent="0.25">
      <c r="A16" s="826" t="s">
        <v>377</v>
      </c>
      <c r="B16" s="827" t="s">
        <v>378</v>
      </c>
    </row>
    <row r="17" spans="1:2" ht="15" customHeight="1" x14ac:dyDescent="0.25">
      <c r="A17" s="826" t="s">
        <v>379</v>
      </c>
      <c r="B17" s="827" t="s">
        <v>380</v>
      </c>
    </row>
    <row r="18" spans="1:2" ht="15" customHeight="1" x14ac:dyDescent="0.25">
      <c r="A18" s="826" t="s">
        <v>381</v>
      </c>
      <c r="B18" s="827" t="s">
        <v>382</v>
      </c>
    </row>
    <row r="19" spans="1:2" ht="15" customHeight="1" x14ac:dyDescent="0.25">
      <c r="A19" s="826" t="s">
        <v>383</v>
      </c>
      <c r="B19" s="827" t="s">
        <v>384</v>
      </c>
    </row>
    <row r="20" spans="1:2" ht="15" customHeight="1" x14ac:dyDescent="0.25">
      <c r="A20" s="826" t="s">
        <v>385</v>
      </c>
      <c r="B20" s="827" t="s">
        <v>386</v>
      </c>
    </row>
    <row r="21" spans="1:2" ht="15" customHeight="1" x14ac:dyDescent="0.25">
      <c r="A21" s="826" t="s">
        <v>387</v>
      </c>
      <c r="B21" s="827" t="s">
        <v>388</v>
      </c>
    </row>
    <row r="22" spans="1:2" ht="15" customHeight="1" x14ac:dyDescent="0.25">
      <c r="A22" s="826" t="s">
        <v>389</v>
      </c>
      <c r="B22" s="827" t="s">
        <v>390</v>
      </c>
    </row>
    <row r="23" spans="1:2" ht="15" customHeight="1" x14ac:dyDescent="0.25">
      <c r="A23" s="826" t="s">
        <v>391</v>
      </c>
      <c r="B23" s="827" t="s">
        <v>392</v>
      </c>
    </row>
    <row r="24" spans="1:2" ht="15" customHeight="1" x14ac:dyDescent="0.25">
      <c r="A24" s="826" t="s">
        <v>393</v>
      </c>
      <c r="B24" s="827" t="s">
        <v>394</v>
      </c>
    </row>
    <row r="25" spans="1:2" ht="15" customHeight="1" x14ac:dyDescent="0.25">
      <c r="A25" s="826" t="s">
        <v>395</v>
      </c>
      <c r="B25" s="827" t="s">
        <v>396</v>
      </c>
    </row>
    <row r="26" spans="1:2" ht="15" customHeight="1" x14ac:dyDescent="0.25">
      <c r="A26" s="826" t="s">
        <v>397</v>
      </c>
      <c r="B26" s="827" t="s">
        <v>398</v>
      </c>
    </row>
    <row r="27" spans="1:2" ht="15" customHeight="1" x14ac:dyDescent="0.25">
      <c r="A27" s="826" t="s">
        <v>399</v>
      </c>
      <c r="B27" s="827" t="s">
        <v>400</v>
      </c>
    </row>
    <row r="28" spans="1:2" x14ac:dyDescent="0.25">
      <c r="A28" s="826" t="s">
        <v>401</v>
      </c>
      <c r="B28" s="827" t="s">
        <v>402</v>
      </c>
    </row>
    <row r="29" spans="1:2" ht="15" customHeight="1" x14ac:dyDescent="0.25">
      <c r="A29" s="826" t="s">
        <v>403</v>
      </c>
      <c r="B29" s="827" t="s">
        <v>404</v>
      </c>
    </row>
    <row r="30" spans="1:2" x14ac:dyDescent="0.25">
      <c r="A30" s="826" t="s">
        <v>405</v>
      </c>
      <c r="B30" s="827" t="s">
        <v>406</v>
      </c>
    </row>
    <row r="31" spans="1:2" ht="15" customHeight="1" x14ac:dyDescent="0.25">
      <c r="A31" s="826" t="s">
        <v>407</v>
      </c>
      <c r="B31" s="827" t="s">
        <v>408</v>
      </c>
    </row>
    <row r="32" spans="1:2" x14ac:dyDescent="0.25">
      <c r="A32" s="826" t="s">
        <v>409</v>
      </c>
      <c r="B32" s="827" t="s">
        <v>410</v>
      </c>
    </row>
    <row r="33" spans="1:2" ht="15" customHeight="1" x14ac:dyDescent="0.25">
      <c r="A33" s="826" t="s">
        <v>411</v>
      </c>
      <c r="B33" s="827" t="s">
        <v>412</v>
      </c>
    </row>
    <row r="34" spans="1:2" x14ac:dyDescent="0.25">
      <c r="A34" s="826" t="s">
        <v>413</v>
      </c>
      <c r="B34" s="827" t="s">
        <v>414</v>
      </c>
    </row>
    <row r="35" spans="1:2" ht="15" customHeight="1" x14ac:dyDescent="0.25">
      <c r="A35" s="826" t="s">
        <v>415</v>
      </c>
      <c r="B35" s="827" t="s">
        <v>416</v>
      </c>
    </row>
    <row r="36" spans="1:2" x14ac:dyDescent="0.25">
      <c r="A36" s="826" t="s">
        <v>417</v>
      </c>
      <c r="B36" s="827" t="s">
        <v>418</v>
      </c>
    </row>
    <row r="37" spans="1:2" ht="15" customHeight="1" x14ac:dyDescent="0.25">
      <c r="A37" s="826" t="s">
        <v>419</v>
      </c>
      <c r="B37" s="827" t="s">
        <v>420</v>
      </c>
    </row>
    <row r="38" spans="1:2" ht="15" customHeight="1" x14ac:dyDescent="0.25">
      <c r="A38" s="826" t="s">
        <v>421</v>
      </c>
      <c r="B38" s="827" t="s">
        <v>422</v>
      </c>
    </row>
    <row r="39" spans="1:2" x14ac:dyDescent="0.25">
      <c r="A39" s="826" t="s">
        <v>423</v>
      </c>
      <c r="B39" s="827" t="s">
        <v>424</v>
      </c>
    </row>
    <row r="40" spans="1:2" ht="15" customHeight="1" x14ac:dyDescent="0.25">
      <c r="A40" s="826" t="s">
        <v>425</v>
      </c>
      <c r="B40" s="827" t="s">
        <v>426</v>
      </c>
    </row>
    <row r="41" spans="1:2" ht="15" customHeight="1" x14ac:dyDescent="0.25">
      <c r="A41" s="826" t="s">
        <v>427</v>
      </c>
      <c r="B41" s="827" t="s">
        <v>428</v>
      </c>
    </row>
    <row r="42" spans="1:2" ht="15" customHeight="1" x14ac:dyDescent="0.25">
      <c r="A42" s="826" t="s">
        <v>429</v>
      </c>
      <c r="B42" s="827" t="s">
        <v>430</v>
      </c>
    </row>
    <row r="43" spans="1:2" ht="15" customHeight="1" x14ac:dyDescent="0.25">
      <c r="A43" s="826" t="s">
        <v>431</v>
      </c>
      <c r="B43" s="827" t="s">
        <v>432</v>
      </c>
    </row>
    <row r="44" spans="1:2" ht="15" customHeight="1" x14ac:dyDescent="0.25">
      <c r="A44" s="826" t="s">
        <v>433</v>
      </c>
      <c r="B44" s="827" t="s">
        <v>434</v>
      </c>
    </row>
    <row r="45" spans="1:2" ht="15" customHeight="1" x14ac:dyDescent="0.25">
      <c r="A45" s="826" t="s">
        <v>435</v>
      </c>
      <c r="B45" s="827" t="s">
        <v>436</v>
      </c>
    </row>
    <row r="46" spans="1:2" ht="15" customHeight="1" x14ac:dyDescent="0.25">
      <c r="A46" s="826" t="s">
        <v>437</v>
      </c>
      <c r="B46" s="827" t="s">
        <v>438</v>
      </c>
    </row>
    <row r="47" spans="1:2" ht="15" customHeight="1" x14ac:dyDescent="0.25">
      <c r="A47" s="826" t="s">
        <v>439</v>
      </c>
      <c r="B47" s="827" t="s">
        <v>440</v>
      </c>
    </row>
    <row r="48" spans="1:2" ht="15" customHeight="1" x14ac:dyDescent="0.25">
      <c r="A48" s="826" t="s">
        <v>441</v>
      </c>
      <c r="B48" s="827" t="s">
        <v>442</v>
      </c>
    </row>
    <row r="49" spans="1:2" x14ac:dyDescent="0.25">
      <c r="A49" s="826" t="s">
        <v>443</v>
      </c>
      <c r="B49" s="827" t="s">
        <v>444</v>
      </c>
    </row>
    <row r="50" spans="1:2" ht="15" customHeight="1" x14ac:dyDescent="0.25">
      <c r="A50" s="826" t="s">
        <v>445</v>
      </c>
      <c r="B50" s="827" t="s">
        <v>446</v>
      </c>
    </row>
    <row r="51" spans="1:2" x14ac:dyDescent="0.25">
      <c r="A51" s="826" t="s">
        <v>447</v>
      </c>
      <c r="B51" s="827" t="s">
        <v>448</v>
      </c>
    </row>
    <row r="52" spans="1:2" ht="15" customHeight="1" x14ac:dyDescent="0.25">
      <c r="A52" s="826" t="s">
        <v>449</v>
      </c>
      <c r="B52" s="827" t="s">
        <v>450</v>
      </c>
    </row>
    <row r="53" spans="1:2" ht="15" customHeight="1" x14ac:dyDescent="0.25">
      <c r="A53" s="826" t="s">
        <v>451</v>
      </c>
      <c r="B53" s="827" t="s">
        <v>452</v>
      </c>
    </row>
    <row r="54" spans="1:2" ht="15" customHeight="1" x14ac:dyDescent="0.25">
      <c r="A54" s="826" t="s">
        <v>453</v>
      </c>
      <c r="B54" s="827" t="s">
        <v>454</v>
      </c>
    </row>
    <row r="55" spans="1:2" ht="15" customHeight="1" x14ac:dyDescent="0.25">
      <c r="A55" s="826" t="s">
        <v>455</v>
      </c>
      <c r="B55" s="827" t="s">
        <v>456</v>
      </c>
    </row>
    <row r="56" spans="1:2" ht="15" customHeight="1" x14ac:dyDescent="0.25">
      <c r="A56" s="826" t="s">
        <v>457</v>
      </c>
      <c r="B56" s="827" t="s">
        <v>458</v>
      </c>
    </row>
    <row r="57" spans="1:2" ht="15" customHeight="1" x14ac:dyDescent="0.25">
      <c r="A57" s="826" t="s">
        <v>459</v>
      </c>
      <c r="B57" s="827" t="s">
        <v>460</v>
      </c>
    </row>
    <row r="58" spans="1:2" ht="15" customHeight="1" x14ac:dyDescent="0.25">
      <c r="A58" s="826" t="s">
        <v>461</v>
      </c>
      <c r="B58" s="827" t="s">
        <v>462</v>
      </c>
    </row>
    <row r="59" spans="1:2" ht="15" customHeight="1" x14ac:dyDescent="0.25">
      <c r="A59" s="826" t="s">
        <v>463</v>
      </c>
      <c r="B59" s="827" t="s">
        <v>464</v>
      </c>
    </row>
    <row r="60" spans="1:2" ht="15" customHeight="1" x14ac:dyDescent="0.25">
      <c r="A60" s="826" t="s">
        <v>465</v>
      </c>
      <c r="B60" s="827" t="s">
        <v>466</v>
      </c>
    </row>
    <row r="61" spans="1:2" ht="15" customHeight="1" x14ac:dyDescent="0.25">
      <c r="A61" s="826" t="s">
        <v>467</v>
      </c>
      <c r="B61" s="827" t="s">
        <v>468</v>
      </c>
    </row>
    <row r="62" spans="1:2" ht="15" customHeight="1" x14ac:dyDescent="0.25">
      <c r="A62" s="826" t="s">
        <v>469</v>
      </c>
      <c r="B62" s="827" t="s">
        <v>454</v>
      </c>
    </row>
    <row r="63" spans="1:2" ht="15" customHeight="1" x14ac:dyDescent="0.25">
      <c r="A63" s="826" t="s">
        <v>470</v>
      </c>
      <c r="B63" s="827" t="s">
        <v>471</v>
      </c>
    </row>
    <row r="64" spans="1:2" ht="15" customHeight="1" x14ac:dyDescent="0.25">
      <c r="A64" s="826" t="s">
        <v>472</v>
      </c>
      <c r="B64" s="827" t="s">
        <v>473</v>
      </c>
    </row>
    <row r="65" spans="1:2" ht="15" customHeight="1" x14ac:dyDescent="0.25">
      <c r="A65" s="826" t="s">
        <v>232</v>
      </c>
      <c r="B65" s="827" t="s">
        <v>474</v>
      </c>
    </row>
    <row r="66" spans="1:2" ht="15" customHeight="1" x14ac:dyDescent="0.25">
      <c r="A66" s="826"/>
      <c r="B66" s="827"/>
    </row>
    <row r="67" spans="1:2" ht="15" customHeight="1" x14ac:dyDescent="0.25">
      <c r="A67" s="826" t="s">
        <v>475</v>
      </c>
      <c r="B67" s="827" t="s">
        <v>476</v>
      </c>
    </row>
    <row r="68" spans="1:2" ht="15" customHeight="1" x14ac:dyDescent="0.25">
      <c r="A68" s="826" t="s">
        <v>477</v>
      </c>
      <c r="B68" s="827" t="s">
        <v>380</v>
      </c>
    </row>
    <row r="69" spans="1:2" ht="15" customHeight="1" x14ac:dyDescent="0.25">
      <c r="A69" s="826" t="s">
        <v>478</v>
      </c>
      <c r="B69" s="827" t="s">
        <v>382</v>
      </c>
    </row>
    <row r="70" spans="1:2" ht="15" customHeight="1" x14ac:dyDescent="0.25">
      <c r="A70" s="826" t="s">
        <v>479</v>
      </c>
      <c r="B70" s="827" t="s">
        <v>384</v>
      </c>
    </row>
    <row r="71" spans="1:2" ht="15" customHeight="1" x14ac:dyDescent="0.25">
      <c r="A71" s="826" t="s">
        <v>480</v>
      </c>
      <c r="B71" s="827" t="s">
        <v>386</v>
      </c>
    </row>
    <row r="72" spans="1:2" ht="15" customHeight="1" x14ac:dyDescent="0.25">
      <c r="A72" s="826" t="s">
        <v>475</v>
      </c>
      <c r="B72" s="827" t="s">
        <v>476</v>
      </c>
    </row>
    <row r="73" spans="1:2" ht="15" customHeight="1" x14ac:dyDescent="0.25">
      <c r="A73" s="826" t="s">
        <v>481</v>
      </c>
      <c r="B73" s="827" t="s">
        <v>482</v>
      </c>
    </row>
    <row r="74" spans="1:2" x14ac:dyDescent="0.25">
      <c r="A74" s="826" t="s">
        <v>483</v>
      </c>
      <c r="B74" s="827" t="s">
        <v>448</v>
      </c>
    </row>
    <row r="75" spans="1:2" x14ac:dyDescent="0.25">
      <c r="A75" s="826" t="s">
        <v>484</v>
      </c>
      <c r="B75" s="827" t="s">
        <v>485</v>
      </c>
    </row>
    <row r="76" spans="1:2" ht="15" customHeight="1" x14ac:dyDescent="0.25">
      <c r="A76" s="826" t="s">
        <v>486</v>
      </c>
      <c r="B76" s="827" t="s">
        <v>487</v>
      </c>
    </row>
    <row r="77" spans="1:2" ht="15" customHeight="1" x14ac:dyDescent="0.25">
      <c r="A77" s="826" t="s">
        <v>488</v>
      </c>
      <c r="B77" s="827" t="s">
        <v>489</v>
      </c>
    </row>
    <row r="78" spans="1:2" ht="15" customHeight="1" x14ac:dyDescent="0.25">
      <c r="A78" s="826" t="s">
        <v>490</v>
      </c>
      <c r="B78" s="827" t="s">
        <v>491</v>
      </c>
    </row>
    <row r="79" spans="1:2" ht="15" customHeight="1" x14ac:dyDescent="0.25">
      <c r="A79" s="826" t="s">
        <v>492</v>
      </c>
      <c r="B79" s="827" t="s">
        <v>493</v>
      </c>
    </row>
    <row r="80" spans="1:2" ht="15" customHeight="1" x14ac:dyDescent="0.25">
      <c r="A80" s="826" t="s">
        <v>494</v>
      </c>
      <c r="B80" s="827" t="s">
        <v>378</v>
      </c>
    </row>
    <row r="81" spans="1:2" ht="15" customHeight="1" x14ac:dyDescent="0.25">
      <c r="A81" s="826" t="s">
        <v>495</v>
      </c>
      <c r="B81" s="827" t="s">
        <v>496</v>
      </c>
    </row>
    <row r="82" spans="1:2" ht="15" customHeight="1" x14ac:dyDescent="0.25">
      <c r="A82" s="826" t="s">
        <v>497</v>
      </c>
      <c r="B82" s="827" t="s">
        <v>498</v>
      </c>
    </row>
    <row r="83" spans="1:2" ht="15" customHeight="1" x14ac:dyDescent="0.25">
      <c r="A83" s="826" t="s">
        <v>499</v>
      </c>
      <c r="B83" s="827" t="s">
        <v>500</v>
      </c>
    </row>
    <row r="84" spans="1:2" ht="15" customHeight="1" x14ac:dyDescent="0.25">
      <c r="A84" s="826" t="s">
        <v>501</v>
      </c>
      <c r="B84" s="827" t="s">
        <v>502</v>
      </c>
    </row>
    <row r="85" spans="1:2" ht="15" customHeight="1" x14ac:dyDescent="0.25">
      <c r="A85" s="826" t="s">
        <v>503</v>
      </c>
      <c r="B85" s="827" t="s">
        <v>504</v>
      </c>
    </row>
    <row r="86" spans="1:2" ht="15" customHeight="1" x14ac:dyDescent="0.25">
      <c r="A86" s="826" t="s">
        <v>505</v>
      </c>
      <c r="B86" s="827" t="s">
        <v>506</v>
      </c>
    </row>
    <row r="87" spans="1:2" ht="15" customHeight="1" x14ac:dyDescent="0.25">
      <c r="A87" s="826" t="s">
        <v>507</v>
      </c>
      <c r="B87" s="827" t="s">
        <v>508</v>
      </c>
    </row>
    <row r="88" spans="1:2" ht="15" customHeight="1" x14ac:dyDescent="0.25">
      <c r="A88" s="826" t="s">
        <v>509</v>
      </c>
      <c r="B88" s="827" t="s">
        <v>450</v>
      </c>
    </row>
    <row r="89" spans="1:2" ht="15" customHeight="1" x14ac:dyDescent="0.25">
      <c r="A89" s="826" t="s">
        <v>510</v>
      </c>
      <c r="B89" s="827" t="s">
        <v>511</v>
      </c>
    </row>
    <row r="90" spans="1:2" ht="15" customHeight="1" x14ac:dyDescent="0.25">
      <c r="A90" s="826"/>
      <c r="B90" s="827"/>
    </row>
    <row r="91" spans="1:2" ht="15" customHeight="1" x14ac:dyDescent="0.25">
      <c r="A91" s="826" t="s">
        <v>512</v>
      </c>
      <c r="B91" s="827" t="s">
        <v>513</v>
      </c>
    </row>
    <row r="92" spans="1:2" ht="15" customHeight="1" x14ac:dyDescent="0.25">
      <c r="A92" s="826" t="s">
        <v>514</v>
      </c>
      <c r="B92" s="827" t="s">
        <v>482</v>
      </c>
    </row>
    <row r="93" spans="1:2" ht="15" customHeight="1" x14ac:dyDescent="0.25">
      <c r="A93" s="826" t="s">
        <v>515</v>
      </c>
      <c r="B93" s="827" t="s">
        <v>380</v>
      </c>
    </row>
    <row r="94" spans="1:2" ht="15" customHeight="1" x14ac:dyDescent="0.25">
      <c r="A94" s="826" t="s">
        <v>516</v>
      </c>
      <c r="B94" s="827" t="s">
        <v>382</v>
      </c>
    </row>
    <row r="95" spans="1:2" ht="15" customHeight="1" x14ac:dyDescent="0.25">
      <c r="A95" s="826" t="s">
        <v>517</v>
      </c>
      <c r="B95" s="827" t="s">
        <v>384</v>
      </c>
    </row>
    <row r="96" spans="1:2" ht="15" customHeight="1" x14ac:dyDescent="0.25">
      <c r="A96" s="826" t="s">
        <v>518</v>
      </c>
      <c r="B96" s="827" t="s">
        <v>386</v>
      </c>
    </row>
    <row r="97" spans="1:2" ht="15" customHeight="1" x14ac:dyDescent="0.25">
      <c r="A97" s="826" t="s">
        <v>519</v>
      </c>
      <c r="B97" s="827" t="s">
        <v>511</v>
      </c>
    </row>
    <row r="98" spans="1:2" ht="15" customHeight="1" x14ac:dyDescent="0.25">
      <c r="A98" s="826" t="s">
        <v>520</v>
      </c>
      <c r="B98" s="827" t="s">
        <v>378</v>
      </c>
    </row>
    <row r="99" spans="1:2" ht="15" customHeight="1" x14ac:dyDescent="0.25">
      <c r="A99" s="826" t="s">
        <v>521</v>
      </c>
      <c r="B99" s="827" t="s">
        <v>496</v>
      </c>
    </row>
    <row r="100" spans="1:2" ht="15" customHeight="1" x14ac:dyDescent="0.25">
      <c r="A100" s="826" t="s">
        <v>522</v>
      </c>
      <c r="B100" s="827" t="s">
        <v>523</v>
      </c>
    </row>
    <row r="101" spans="1:2" ht="15" customHeight="1" x14ac:dyDescent="0.25">
      <c r="A101" s="826" t="s">
        <v>524</v>
      </c>
      <c r="B101" s="827" t="s">
        <v>498</v>
      </c>
    </row>
    <row r="102" spans="1:2" ht="15" customHeight="1" x14ac:dyDescent="0.25">
      <c r="A102" s="826" t="s">
        <v>525</v>
      </c>
      <c r="B102" s="827" t="s">
        <v>500</v>
      </c>
    </row>
    <row r="103" spans="1:2" ht="15" customHeight="1" x14ac:dyDescent="0.25">
      <c r="A103" s="826" t="s">
        <v>526</v>
      </c>
      <c r="B103" s="827" t="s">
        <v>502</v>
      </c>
    </row>
    <row r="104" spans="1:2" ht="15" customHeight="1" x14ac:dyDescent="0.25">
      <c r="A104" s="826" t="s">
        <v>527</v>
      </c>
      <c r="B104" s="827" t="s">
        <v>504</v>
      </c>
    </row>
    <row r="105" spans="1:2" ht="15" customHeight="1" x14ac:dyDescent="0.25">
      <c r="A105" s="826" t="s">
        <v>528</v>
      </c>
      <c r="B105" s="827" t="s">
        <v>506</v>
      </c>
    </row>
    <row r="106" spans="1:2" ht="15" customHeight="1" x14ac:dyDescent="0.25">
      <c r="A106" s="826" t="s">
        <v>529</v>
      </c>
      <c r="B106" s="827" t="s">
        <v>508</v>
      </c>
    </row>
    <row r="107" spans="1:2" ht="15" customHeight="1" x14ac:dyDescent="0.25">
      <c r="A107" s="826" t="s">
        <v>530</v>
      </c>
      <c r="B107" s="827" t="s">
        <v>450</v>
      </c>
    </row>
    <row r="108" spans="1:2" ht="15" customHeight="1" x14ac:dyDescent="0.25">
      <c r="A108" s="826" t="s">
        <v>531</v>
      </c>
      <c r="B108" s="827" t="s">
        <v>532</v>
      </c>
    </row>
    <row r="109" spans="1:2" ht="15" customHeight="1" x14ac:dyDescent="0.25">
      <c r="A109" s="826"/>
      <c r="B109" s="827"/>
    </row>
    <row r="110" spans="1:2" ht="15" customHeight="1" x14ac:dyDescent="0.25">
      <c r="A110" s="826" t="s">
        <v>533</v>
      </c>
      <c r="B110" s="827" t="s">
        <v>534</v>
      </c>
    </row>
    <row r="111" spans="1:2" ht="15" customHeight="1" x14ac:dyDescent="0.25">
      <c r="A111" s="826" t="s">
        <v>535</v>
      </c>
      <c r="B111" s="827" t="s">
        <v>482</v>
      </c>
    </row>
    <row r="112" spans="1:2" ht="15" customHeight="1" x14ac:dyDescent="0.25">
      <c r="A112" s="826" t="s">
        <v>536</v>
      </c>
      <c r="B112" s="827" t="s">
        <v>380</v>
      </c>
    </row>
    <row r="113" spans="1:2" ht="15" customHeight="1" x14ac:dyDescent="0.25">
      <c r="A113" s="826" t="s">
        <v>537</v>
      </c>
      <c r="B113" s="827" t="s">
        <v>382</v>
      </c>
    </row>
    <row r="114" spans="1:2" ht="15" customHeight="1" x14ac:dyDescent="0.25">
      <c r="A114" s="826" t="s">
        <v>538</v>
      </c>
      <c r="B114" s="827" t="s">
        <v>384</v>
      </c>
    </row>
    <row r="115" spans="1:2" ht="15" customHeight="1" x14ac:dyDescent="0.25">
      <c r="A115" s="826" t="s">
        <v>539</v>
      </c>
      <c r="B115" s="827" t="s">
        <v>386</v>
      </c>
    </row>
    <row r="116" spans="1:2" ht="15" customHeight="1" x14ac:dyDescent="0.25">
      <c r="A116" s="826" t="s">
        <v>540</v>
      </c>
      <c r="B116" s="827" t="s">
        <v>541</v>
      </c>
    </row>
    <row r="117" spans="1:2" ht="15" customHeight="1" x14ac:dyDescent="0.25">
      <c r="A117" s="826" t="s">
        <v>542</v>
      </c>
      <c r="B117" s="827" t="s">
        <v>378</v>
      </c>
    </row>
    <row r="118" spans="1:2" ht="15" customHeight="1" x14ac:dyDescent="0.25">
      <c r="A118" s="826" t="s">
        <v>543</v>
      </c>
      <c r="B118" s="827" t="s">
        <v>496</v>
      </c>
    </row>
    <row r="119" spans="1:2" ht="15" customHeight="1" x14ac:dyDescent="0.25">
      <c r="A119" s="826" t="s">
        <v>544</v>
      </c>
      <c r="B119" s="827" t="s">
        <v>523</v>
      </c>
    </row>
    <row r="120" spans="1:2" ht="15" customHeight="1" x14ac:dyDescent="0.25">
      <c r="A120" s="826" t="s">
        <v>545</v>
      </c>
      <c r="B120" s="827" t="s">
        <v>498</v>
      </c>
    </row>
    <row r="121" spans="1:2" ht="15" customHeight="1" x14ac:dyDescent="0.25">
      <c r="A121" s="826" t="s">
        <v>546</v>
      </c>
      <c r="B121" s="827" t="s">
        <v>500</v>
      </c>
    </row>
    <row r="122" spans="1:2" ht="15" customHeight="1" x14ac:dyDescent="0.25">
      <c r="A122" s="826" t="s">
        <v>547</v>
      </c>
      <c r="B122" s="827" t="s">
        <v>502</v>
      </c>
    </row>
    <row r="123" spans="1:2" ht="15" customHeight="1" x14ac:dyDescent="0.25">
      <c r="A123" s="826" t="s">
        <v>548</v>
      </c>
      <c r="B123" s="827" t="s">
        <v>504</v>
      </c>
    </row>
    <row r="124" spans="1:2" ht="15" customHeight="1" x14ac:dyDescent="0.25">
      <c r="A124" s="826" t="s">
        <v>549</v>
      </c>
      <c r="B124" s="827" t="s">
        <v>506</v>
      </c>
    </row>
    <row r="125" spans="1:2" ht="15" customHeight="1" x14ac:dyDescent="0.25">
      <c r="A125" s="826" t="s">
        <v>550</v>
      </c>
      <c r="B125" s="827" t="s">
        <v>508</v>
      </c>
    </row>
    <row r="126" spans="1:2" ht="15" customHeight="1" x14ac:dyDescent="0.25">
      <c r="A126" s="826" t="s">
        <v>551</v>
      </c>
      <c r="B126" s="827" t="s">
        <v>450</v>
      </c>
    </row>
    <row r="127" spans="1:2" ht="15" customHeight="1" x14ac:dyDescent="0.25">
      <c r="A127" s="826" t="s">
        <v>552</v>
      </c>
      <c r="B127" s="827" t="s">
        <v>553</v>
      </c>
    </row>
    <row r="128" spans="1:2" ht="15" customHeight="1" x14ac:dyDescent="0.25">
      <c r="A128" s="826"/>
      <c r="B128" s="827"/>
    </row>
    <row r="129" spans="1:2" ht="15" customHeight="1" x14ac:dyDescent="0.25">
      <c r="A129" s="826" t="s">
        <v>554</v>
      </c>
      <c r="B129" s="827" t="s">
        <v>555</v>
      </c>
    </row>
    <row r="130" spans="1:2" x14ac:dyDescent="0.25">
      <c r="A130" s="826" t="s">
        <v>556</v>
      </c>
      <c r="B130" s="827" t="s">
        <v>402</v>
      </c>
    </row>
    <row r="131" spans="1:2" ht="15" customHeight="1" x14ac:dyDescent="0.25">
      <c r="A131" s="826" t="s">
        <v>557</v>
      </c>
      <c r="B131" s="827" t="s">
        <v>482</v>
      </c>
    </row>
    <row r="132" spans="1:2" ht="15" customHeight="1" x14ac:dyDescent="0.25">
      <c r="A132" s="826" t="s">
        <v>558</v>
      </c>
      <c r="B132" s="827" t="s">
        <v>380</v>
      </c>
    </row>
    <row r="133" spans="1:2" ht="15" customHeight="1" x14ac:dyDescent="0.25">
      <c r="A133" s="826" t="s">
        <v>559</v>
      </c>
      <c r="B133" s="827" t="s">
        <v>382</v>
      </c>
    </row>
    <row r="134" spans="1:2" ht="15" customHeight="1" x14ac:dyDescent="0.25">
      <c r="A134" s="826" t="s">
        <v>560</v>
      </c>
      <c r="B134" s="827" t="s">
        <v>384</v>
      </c>
    </row>
    <row r="135" spans="1:2" ht="15" customHeight="1" x14ac:dyDescent="0.25">
      <c r="A135" s="826" t="s">
        <v>561</v>
      </c>
      <c r="B135" s="827" t="s">
        <v>386</v>
      </c>
    </row>
    <row r="136" spans="1:2" ht="15" customHeight="1" x14ac:dyDescent="0.25">
      <c r="A136" s="826" t="s">
        <v>562</v>
      </c>
      <c r="B136" s="827" t="s">
        <v>511</v>
      </c>
    </row>
    <row r="137" spans="1:2" ht="15" customHeight="1" x14ac:dyDescent="0.25">
      <c r="A137" s="826" t="s">
        <v>563</v>
      </c>
      <c r="B137" s="827" t="s">
        <v>378</v>
      </c>
    </row>
    <row r="138" spans="1:2" ht="15" customHeight="1" x14ac:dyDescent="0.25">
      <c r="A138" s="826" t="s">
        <v>564</v>
      </c>
      <c r="B138" s="827" t="s">
        <v>496</v>
      </c>
    </row>
    <row r="139" spans="1:2" ht="15" customHeight="1" x14ac:dyDescent="0.25">
      <c r="A139" s="826" t="s">
        <v>565</v>
      </c>
      <c r="B139" s="827" t="s">
        <v>498</v>
      </c>
    </row>
    <row r="140" spans="1:2" ht="15" customHeight="1" x14ac:dyDescent="0.25">
      <c r="A140" s="826" t="s">
        <v>566</v>
      </c>
      <c r="B140" s="827" t="s">
        <v>500</v>
      </c>
    </row>
    <row r="141" spans="1:2" ht="15" customHeight="1" x14ac:dyDescent="0.25">
      <c r="A141" s="826" t="s">
        <v>567</v>
      </c>
      <c r="B141" s="827" t="s">
        <v>502</v>
      </c>
    </row>
    <row r="142" spans="1:2" ht="15" customHeight="1" x14ac:dyDescent="0.25">
      <c r="A142" s="826" t="s">
        <v>568</v>
      </c>
      <c r="B142" s="827" t="s">
        <v>504</v>
      </c>
    </row>
    <row r="143" spans="1:2" ht="15" customHeight="1" x14ac:dyDescent="0.25">
      <c r="A143" s="826" t="s">
        <v>569</v>
      </c>
      <c r="B143" s="827" t="s">
        <v>506</v>
      </c>
    </row>
    <row r="144" spans="1:2" ht="15" customHeight="1" x14ac:dyDescent="0.25">
      <c r="A144" s="826" t="s">
        <v>570</v>
      </c>
      <c r="B144" s="827" t="s">
        <v>508</v>
      </c>
    </row>
    <row r="145" spans="1:2" ht="15" customHeight="1" x14ac:dyDescent="0.25">
      <c r="A145" s="826" t="s">
        <v>571</v>
      </c>
      <c r="B145" s="827" t="s">
        <v>450</v>
      </c>
    </row>
    <row r="146" spans="1:2" ht="15" customHeight="1" x14ac:dyDescent="0.25">
      <c r="A146" s="826" t="s">
        <v>572</v>
      </c>
      <c r="B146" s="827" t="s">
        <v>573</v>
      </c>
    </row>
    <row r="147" spans="1:2" ht="15" customHeight="1" x14ac:dyDescent="0.25">
      <c r="A147" s="826"/>
      <c r="B147" s="827"/>
    </row>
    <row r="148" spans="1:2" ht="15" customHeight="1" x14ac:dyDescent="0.25">
      <c r="A148" s="826" t="s">
        <v>574</v>
      </c>
      <c r="B148" s="827" t="s">
        <v>575</v>
      </c>
    </row>
    <row r="149" spans="1:2" ht="15" customHeight="1" x14ac:dyDescent="0.25">
      <c r="A149" s="826" t="s">
        <v>576</v>
      </c>
      <c r="B149" s="827" t="s">
        <v>482</v>
      </c>
    </row>
    <row r="150" spans="1:2" ht="15" customHeight="1" x14ac:dyDescent="0.25">
      <c r="A150" s="826" t="s">
        <v>577</v>
      </c>
      <c r="B150" s="827" t="s">
        <v>380</v>
      </c>
    </row>
    <row r="151" spans="1:2" ht="15" customHeight="1" x14ac:dyDescent="0.25">
      <c r="A151" s="826" t="s">
        <v>578</v>
      </c>
      <c r="B151" s="827" t="s">
        <v>382</v>
      </c>
    </row>
    <row r="152" spans="1:2" ht="15" customHeight="1" x14ac:dyDescent="0.25">
      <c r="A152" s="826" t="s">
        <v>579</v>
      </c>
      <c r="B152" s="827" t="s">
        <v>384</v>
      </c>
    </row>
    <row r="153" spans="1:2" ht="15" customHeight="1" x14ac:dyDescent="0.25">
      <c r="A153" s="826" t="s">
        <v>580</v>
      </c>
      <c r="B153" s="827" t="s">
        <v>386</v>
      </c>
    </row>
    <row r="154" spans="1:2" ht="15" customHeight="1" x14ac:dyDescent="0.25">
      <c r="A154" s="826" t="s">
        <v>581</v>
      </c>
      <c r="B154" s="827" t="s">
        <v>511</v>
      </c>
    </row>
    <row r="155" spans="1:2" ht="15" customHeight="1" x14ac:dyDescent="0.25">
      <c r="A155" s="826" t="s">
        <v>582</v>
      </c>
      <c r="B155" s="827" t="s">
        <v>378</v>
      </c>
    </row>
    <row r="156" spans="1:2" ht="15" customHeight="1" x14ac:dyDescent="0.25">
      <c r="A156" s="826" t="s">
        <v>583</v>
      </c>
      <c r="B156" s="827" t="s">
        <v>496</v>
      </c>
    </row>
    <row r="157" spans="1:2" ht="15" customHeight="1" x14ac:dyDescent="0.25">
      <c r="A157" s="826" t="s">
        <v>584</v>
      </c>
      <c r="B157" s="827" t="s">
        <v>498</v>
      </c>
    </row>
    <row r="158" spans="1:2" ht="15" customHeight="1" x14ac:dyDescent="0.25">
      <c r="A158" s="826" t="s">
        <v>585</v>
      </c>
      <c r="B158" s="827" t="s">
        <v>500</v>
      </c>
    </row>
    <row r="159" spans="1:2" ht="15" customHeight="1" x14ac:dyDescent="0.25">
      <c r="A159" s="826" t="s">
        <v>586</v>
      </c>
      <c r="B159" s="827" t="s">
        <v>502</v>
      </c>
    </row>
    <row r="160" spans="1:2" ht="15" customHeight="1" x14ac:dyDescent="0.25">
      <c r="A160" s="826" t="s">
        <v>587</v>
      </c>
      <c r="B160" s="827" t="s">
        <v>504</v>
      </c>
    </row>
    <row r="161" spans="1:2" ht="15" customHeight="1" x14ac:dyDescent="0.25">
      <c r="A161" s="826" t="s">
        <v>588</v>
      </c>
      <c r="B161" s="827" t="s">
        <v>506</v>
      </c>
    </row>
    <row r="162" spans="1:2" ht="15" customHeight="1" x14ac:dyDescent="0.25">
      <c r="A162" s="826" t="s">
        <v>589</v>
      </c>
      <c r="B162" s="827" t="s">
        <v>508</v>
      </c>
    </row>
    <row r="163" spans="1:2" ht="15" customHeight="1" x14ac:dyDescent="0.25">
      <c r="A163" s="826" t="s">
        <v>590</v>
      </c>
      <c r="B163" s="827" t="s">
        <v>450</v>
      </c>
    </row>
    <row r="164" spans="1:2" ht="15" customHeight="1" x14ac:dyDescent="0.25">
      <c r="A164" s="826" t="s">
        <v>591</v>
      </c>
      <c r="B164" s="827" t="s">
        <v>592</v>
      </c>
    </row>
    <row r="165" spans="1:2" ht="15" customHeight="1" x14ac:dyDescent="0.25">
      <c r="A165" s="826"/>
      <c r="B165" s="827"/>
    </row>
    <row r="166" spans="1:2" ht="15" customHeight="1" x14ac:dyDescent="0.25">
      <c r="A166" s="826" t="s">
        <v>593</v>
      </c>
      <c r="B166" s="827" t="s">
        <v>594</v>
      </c>
    </row>
    <row r="167" spans="1:2" ht="15" customHeight="1" x14ac:dyDescent="0.25">
      <c r="A167" s="826" t="s">
        <v>595</v>
      </c>
      <c r="B167" s="827" t="s">
        <v>482</v>
      </c>
    </row>
    <row r="168" spans="1:2" ht="15" customHeight="1" x14ac:dyDescent="0.25">
      <c r="A168" s="826" t="s">
        <v>596</v>
      </c>
      <c r="B168" s="827" t="s">
        <v>380</v>
      </c>
    </row>
    <row r="169" spans="1:2" ht="15" customHeight="1" x14ac:dyDescent="0.25">
      <c r="A169" s="826" t="s">
        <v>597</v>
      </c>
      <c r="B169" s="827" t="s">
        <v>382</v>
      </c>
    </row>
    <row r="170" spans="1:2" ht="15" customHeight="1" x14ac:dyDescent="0.25">
      <c r="A170" s="826" t="s">
        <v>598</v>
      </c>
      <c r="B170" s="827" t="s">
        <v>384</v>
      </c>
    </row>
    <row r="171" spans="1:2" ht="15" customHeight="1" x14ac:dyDescent="0.25">
      <c r="A171" s="826" t="s">
        <v>599</v>
      </c>
      <c r="B171" s="827" t="s">
        <v>386</v>
      </c>
    </row>
    <row r="172" spans="1:2" ht="15" customHeight="1" x14ac:dyDescent="0.25">
      <c r="A172" s="826" t="s">
        <v>600</v>
      </c>
      <c r="B172" s="827" t="s">
        <v>511</v>
      </c>
    </row>
    <row r="173" spans="1:2" ht="15" customHeight="1" x14ac:dyDescent="0.25">
      <c r="A173" s="826" t="s">
        <v>601</v>
      </c>
      <c r="B173" s="827" t="s">
        <v>378</v>
      </c>
    </row>
    <row r="174" spans="1:2" ht="15" customHeight="1" x14ac:dyDescent="0.25">
      <c r="A174" s="826" t="s">
        <v>602</v>
      </c>
      <c r="B174" s="827" t="s">
        <v>496</v>
      </c>
    </row>
    <row r="175" spans="1:2" ht="15" customHeight="1" x14ac:dyDescent="0.25">
      <c r="A175" s="826" t="s">
        <v>603</v>
      </c>
      <c r="B175" s="827" t="s">
        <v>498</v>
      </c>
    </row>
    <row r="176" spans="1:2" ht="15" customHeight="1" x14ac:dyDescent="0.25">
      <c r="A176" s="826" t="s">
        <v>604</v>
      </c>
      <c r="B176" s="827" t="s">
        <v>500</v>
      </c>
    </row>
    <row r="177" spans="1:2" ht="15" customHeight="1" x14ac:dyDescent="0.25">
      <c r="A177" s="826" t="s">
        <v>605</v>
      </c>
      <c r="B177" s="827" t="s">
        <v>502</v>
      </c>
    </row>
    <row r="178" spans="1:2" ht="15" customHeight="1" x14ac:dyDescent="0.25">
      <c r="A178" s="826" t="s">
        <v>606</v>
      </c>
      <c r="B178" s="827" t="s">
        <v>504</v>
      </c>
    </row>
    <row r="179" spans="1:2" ht="15" customHeight="1" x14ac:dyDescent="0.25">
      <c r="A179" s="826" t="s">
        <v>607</v>
      </c>
      <c r="B179" s="827" t="s">
        <v>506</v>
      </c>
    </row>
    <row r="180" spans="1:2" ht="15" customHeight="1" x14ac:dyDescent="0.25">
      <c r="A180" s="826" t="s">
        <v>608</v>
      </c>
      <c r="B180" s="827" t="s">
        <v>508</v>
      </c>
    </row>
    <row r="181" spans="1:2" ht="15" customHeight="1" x14ac:dyDescent="0.25">
      <c r="A181" s="826" t="s">
        <v>609</v>
      </c>
      <c r="B181" s="827" t="s">
        <v>450</v>
      </c>
    </row>
    <row r="182" spans="1:2" ht="15" customHeight="1" x14ac:dyDescent="0.25">
      <c r="A182" s="826" t="s">
        <v>610</v>
      </c>
      <c r="B182" s="827" t="s">
        <v>611</v>
      </c>
    </row>
    <row r="183" spans="1:2" ht="15" customHeight="1" x14ac:dyDescent="0.25">
      <c r="A183" s="826"/>
      <c r="B183" s="827"/>
    </row>
    <row r="184" spans="1:2" ht="15" customHeight="1" x14ac:dyDescent="0.25">
      <c r="A184" s="826" t="s">
        <v>612</v>
      </c>
      <c r="B184" s="827" t="s">
        <v>613</v>
      </c>
    </row>
    <row r="185" spans="1:2" ht="15" customHeight="1" x14ac:dyDescent="0.25">
      <c r="A185" s="826" t="s">
        <v>614</v>
      </c>
      <c r="B185" s="827" t="s">
        <v>482</v>
      </c>
    </row>
    <row r="186" spans="1:2" ht="15" customHeight="1" x14ac:dyDescent="0.25">
      <c r="A186" s="826" t="s">
        <v>615</v>
      </c>
      <c r="B186" s="827" t="s">
        <v>380</v>
      </c>
    </row>
    <row r="187" spans="1:2" ht="15" customHeight="1" x14ac:dyDescent="0.25">
      <c r="A187" s="826" t="s">
        <v>616</v>
      </c>
      <c r="B187" s="827" t="s">
        <v>382</v>
      </c>
    </row>
    <row r="188" spans="1:2" ht="15" customHeight="1" x14ac:dyDescent="0.25">
      <c r="A188" s="826" t="s">
        <v>617</v>
      </c>
      <c r="B188" s="827" t="s">
        <v>384</v>
      </c>
    </row>
    <row r="189" spans="1:2" ht="15" customHeight="1" x14ac:dyDescent="0.25">
      <c r="A189" s="826" t="s">
        <v>618</v>
      </c>
      <c r="B189" s="827" t="s">
        <v>386</v>
      </c>
    </row>
    <row r="190" spans="1:2" ht="15" customHeight="1" x14ac:dyDescent="0.25">
      <c r="A190" s="826" t="s">
        <v>619</v>
      </c>
      <c r="B190" s="827" t="s">
        <v>511</v>
      </c>
    </row>
    <row r="191" spans="1:2" ht="15" customHeight="1" x14ac:dyDescent="0.25">
      <c r="A191" s="826" t="s">
        <v>620</v>
      </c>
      <c r="B191" s="827" t="s">
        <v>378</v>
      </c>
    </row>
    <row r="192" spans="1:2" ht="15" customHeight="1" x14ac:dyDescent="0.25">
      <c r="A192" s="826" t="s">
        <v>621</v>
      </c>
      <c r="B192" s="827" t="s">
        <v>496</v>
      </c>
    </row>
    <row r="193" spans="1:2" ht="15" customHeight="1" x14ac:dyDescent="0.25">
      <c r="A193" s="826" t="s">
        <v>622</v>
      </c>
      <c r="B193" s="827" t="s">
        <v>498</v>
      </c>
    </row>
    <row r="194" spans="1:2" ht="15" customHeight="1" x14ac:dyDescent="0.25">
      <c r="A194" s="826" t="s">
        <v>623</v>
      </c>
      <c r="B194" s="827" t="s">
        <v>500</v>
      </c>
    </row>
    <row r="195" spans="1:2" ht="15" customHeight="1" x14ac:dyDescent="0.25">
      <c r="A195" s="826" t="s">
        <v>624</v>
      </c>
      <c r="B195" s="827" t="s">
        <v>502</v>
      </c>
    </row>
    <row r="196" spans="1:2" ht="15" customHeight="1" x14ac:dyDescent="0.25">
      <c r="A196" s="826" t="s">
        <v>625</v>
      </c>
      <c r="B196" s="827" t="s">
        <v>504</v>
      </c>
    </row>
    <row r="197" spans="1:2" ht="15" customHeight="1" x14ac:dyDescent="0.25">
      <c r="A197" s="826" t="s">
        <v>626</v>
      </c>
      <c r="B197" s="827" t="s">
        <v>506</v>
      </c>
    </row>
    <row r="198" spans="1:2" ht="15" customHeight="1" x14ac:dyDescent="0.25">
      <c r="A198" s="826" t="s">
        <v>627</v>
      </c>
      <c r="B198" s="827" t="s">
        <v>523</v>
      </c>
    </row>
    <row r="199" spans="1:2" ht="15" customHeight="1" x14ac:dyDescent="0.25">
      <c r="A199" s="826" t="s">
        <v>628</v>
      </c>
      <c r="B199" s="827" t="s">
        <v>508</v>
      </c>
    </row>
    <row r="200" spans="1:2" ht="15" customHeight="1" x14ac:dyDescent="0.25">
      <c r="A200" s="826" t="s">
        <v>629</v>
      </c>
      <c r="B200" s="827" t="s">
        <v>450</v>
      </c>
    </row>
    <row r="201" spans="1:2" ht="15" customHeight="1" x14ac:dyDescent="0.25">
      <c r="A201" s="826" t="s">
        <v>630</v>
      </c>
      <c r="B201" s="827" t="s">
        <v>631</v>
      </c>
    </row>
    <row r="202" spans="1:2" ht="15" customHeight="1" x14ac:dyDescent="0.25">
      <c r="A202" s="826"/>
      <c r="B202" s="827"/>
    </row>
    <row r="203" spans="1:2" ht="15" customHeight="1" x14ac:dyDescent="0.25">
      <c r="A203" s="826" t="s">
        <v>632</v>
      </c>
      <c r="B203" s="827" t="s">
        <v>633</v>
      </c>
    </row>
    <row r="204" spans="1:2" ht="15" customHeight="1" x14ac:dyDescent="0.25">
      <c r="A204" s="826" t="s">
        <v>634</v>
      </c>
      <c r="B204" s="827" t="s">
        <v>482</v>
      </c>
    </row>
    <row r="205" spans="1:2" ht="15" customHeight="1" x14ac:dyDescent="0.25">
      <c r="A205" s="826" t="s">
        <v>635</v>
      </c>
      <c r="B205" s="827" t="s">
        <v>380</v>
      </c>
    </row>
    <row r="206" spans="1:2" ht="15" customHeight="1" x14ac:dyDescent="0.25">
      <c r="A206" s="826" t="s">
        <v>636</v>
      </c>
      <c r="B206" s="827" t="s">
        <v>382</v>
      </c>
    </row>
    <row r="207" spans="1:2" ht="15" customHeight="1" x14ac:dyDescent="0.25">
      <c r="A207" s="826" t="s">
        <v>637</v>
      </c>
      <c r="B207" s="827" t="s">
        <v>384</v>
      </c>
    </row>
    <row r="208" spans="1:2" ht="15" customHeight="1" x14ac:dyDescent="0.25">
      <c r="A208" s="826" t="s">
        <v>638</v>
      </c>
      <c r="B208" s="827" t="s">
        <v>386</v>
      </c>
    </row>
    <row r="209" spans="1:2" ht="15" customHeight="1" x14ac:dyDescent="0.25">
      <c r="A209" s="826" t="s">
        <v>639</v>
      </c>
      <c r="B209" s="827" t="s">
        <v>511</v>
      </c>
    </row>
    <row r="210" spans="1:2" ht="15" customHeight="1" x14ac:dyDescent="0.25">
      <c r="A210" s="826" t="s">
        <v>640</v>
      </c>
      <c r="B210" s="827" t="s">
        <v>378</v>
      </c>
    </row>
    <row r="211" spans="1:2" ht="15" customHeight="1" x14ac:dyDescent="0.25">
      <c r="A211" s="826" t="s">
        <v>641</v>
      </c>
      <c r="B211" s="827" t="s">
        <v>496</v>
      </c>
    </row>
    <row r="212" spans="1:2" ht="15" customHeight="1" x14ac:dyDescent="0.25">
      <c r="A212" s="826" t="s">
        <v>642</v>
      </c>
      <c r="B212" s="827" t="s">
        <v>498</v>
      </c>
    </row>
    <row r="213" spans="1:2" ht="15" customHeight="1" x14ac:dyDescent="0.25">
      <c r="A213" s="826" t="s">
        <v>643</v>
      </c>
      <c r="B213" s="827" t="s">
        <v>500</v>
      </c>
    </row>
    <row r="214" spans="1:2" ht="15" customHeight="1" x14ac:dyDescent="0.25">
      <c r="A214" s="826" t="s">
        <v>644</v>
      </c>
      <c r="B214" s="827" t="s">
        <v>502</v>
      </c>
    </row>
    <row r="215" spans="1:2" ht="15" customHeight="1" x14ac:dyDescent="0.25">
      <c r="A215" s="826" t="s">
        <v>645</v>
      </c>
      <c r="B215" s="827" t="s">
        <v>504</v>
      </c>
    </row>
    <row r="216" spans="1:2" ht="15" customHeight="1" x14ac:dyDescent="0.25">
      <c r="A216" s="826" t="s">
        <v>646</v>
      </c>
      <c r="B216" s="827" t="s">
        <v>506</v>
      </c>
    </row>
    <row r="217" spans="1:2" ht="15" customHeight="1" x14ac:dyDescent="0.25">
      <c r="A217" s="826" t="s">
        <v>647</v>
      </c>
      <c r="B217" s="827" t="s">
        <v>508</v>
      </c>
    </row>
    <row r="218" spans="1:2" ht="15" customHeight="1" x14ac:dyDescent="0.25">
      <c r="A218" s="826" t="s">
        <v>648</v>
      </c>
      <c r="B218" s="827" t="s">
        <v>450</v>
      </c>
    </row>
    <row r="219" spans="1:2" ht="15" customHeight="1" x14ac:dyDescent="0.25">
      <c r="A219" s="826" t="s">
        <v>649</v>
      </c>
      <c r="B219" s="827" t="s">
        <v>650</v>
      </c>
    </row>
    <row r="220" spans="1:2" ht="15" customHeight="1" x14ac:dyDescent="0.25">
      <c r="A220" s="826"/>
      <c r="B220" s="827"/>
    </row>
    <row r="221" spans="1:2" ht="15" customHeight="1" x14ac:dyDescent="0.25">
      <c r="A221" s="826" t="s">
        <v>651</v>
      </c>
      <c r="B221" s="827" t="s">
        <v>652</v>
      </c>
    </row>
    <row r="222" spans="1:2" ht="15" customHeight="1" x14ac:dyDescent="0.25">
      <c r="A222" s="826" t="s">
        <v>653</v>
      </c>
      <c r="B222" s="827" t="s">
        <v>482</v>
      </c>
    </row>
    <row r="223" spans="1:2" ht="15" customHeight="1" x14ac:dyDescent="0.25">
      <c r="A223" s="826" t="s">
        <v>654</v>
      </c>
      <c r="B223" s="827" t="s">
        <v>380</v>
      </c>
    </row>
    <row r="224" spans="1:2" ht="15" customHeight="1" x14ac:dyDescent="0.25">
      <c r="A224" s="826" t="s">
        <v>655</v>
      </c>
      <c r="B224" s="827" t="s">
        <v>382</v>
      </c>
    </row>
    <row r="225" spans="1:2" ht="15" customHeight="1" x14ac:dyDescent="0.25">
      <c r="A225" s="826" t="s">
        <v>656</v>
      </c>
      <c r="B225" s="827" t="s">
        <v>384</v>
      </c>
    </row>
    <row r="226" spans="1:2" ht="15" customHeight="1" x14ac:dyDescent="0.25">
      <c r="A226" s="826" t="s">
        <v>657</v>
      </c>
      <c r="B226" s="827" t="s">
        <v>386</v>
      </c>
    </row>
    <row r="227" spans="1:2" ht="15" customHeight="1" x14ac:dyDescent="0.25">
      <c r="A227" s="826" t="s">
        <v>658</v>
      </c>
      <c r="B227" s="827" t="s">
        <v>511</v>
      </c>
    </row>
    <row r="228" spans="1:2" ht="15" customHeight="1" x14ac:dyDescent="0.25">
      <c r="A228" s="826" t="s">
        <v>659</v>
      </c>
      <c r="B228" s="827" t="s">
        <v>378</v>
      </c>
    </row>
    <row r="229" spans="1:2" ht="15" customHeight="1" x14ac:dyDescent="0.25">
      <c r="A229" s="826" t="s">
        <v>660</v>
      </c>
      <c r="B229" s="827" t="s">
        <v>661</v>
      </c>
    </row>
    <row r="230" spans="1:2" ht="15" customHeight="1" x14ac:dyDescent="0.25">
      <c r="A230" s="826" t="s">
        <v>662</v>
      </c>
      <c r="B230" s="827" t="s">
        <v>496</v>
      </c>
    </row>
    <row r="231" spans="1:2" ht="15" customHeight="1" x14ac:dyDescent="0.25">
      <c r="A231" s="826" t="s">
        <v>663</v>
      </c>
      <c r="B231" s="827" t="s">
        <v>498</v>
      </c>
    </row>
    <row r="232" spans="1:2" ht="15" customHeight="1" x14ac:dyDescent="0.25">
      <c r="A232" s="826" t="s">
        <v>664</v>
      </c>
      <c r="B232" s="827" t="s">
        <v>500</v>
      </c>
    </row>
    <row r="233" spans="1:2" ht="15" customHeight="1" x14ac:dyDescent="0.25">
      <c r="A233" s="826" t="s">
        <v>665</v>
      </c>
      <c r="B233" s="827" t="s">
        <v>502</v>
      </c>
    </row>
    <row r="234" spans="1:2" ht="15" customHeight="1" x14ac:dyDescent="0.25">
      <c r="A234" s="826" t="s">
        <v>666</v>
      </c>
      <c r="B234" s="827" t="s">
        <v>504</v>
      </c>
    </row>
    <row r="235" spans="1:2" ht="15" customHeight="1" x14ac:dyDescent="0.25">
      <c r="A235" s="826" t="s">
        <v>667</v>
      </c>
      <c r="B235" s="827" t="s">
        <v>506</v>
      </c>
    </row>
    <row r="236" spans="1:2" ht="15" customHeight="1" x14ac:dyDescent="0.25">
      <c r="A236" s="826" t="s">
        <v>668</v>
      </c>
      <c r="B236" s="827" t="s">
        <v>508</v>
      </c>
    </row>
    <row r="237" spans="1:2" ht="15" customHeight="1" x14ac:dyDescent="0.25">
      <c r="A237" s="826" t="s">
        <v>669</v>
      </c>
      <c r="B237" s="827" t="s">
        <v>670</v>
      </c>
    </row>
    <row r="238" spans="1:2" ht="15" customHeight="1" x14ac:dyDescent="0.25">
      <c r="A238" s="826" t="s">
        <v>671</v>
      </c>
      <c r="B238" s="827" t="s">
        <v>672</v>
      </c>
    </row>
    <row r="239" spans="1:2" ht="15" customHeight="1" x14ac:dyDescent="0.25">
      <c r="A239" s="826"/>
      <c r="B239" s="827"/>
    </row>
    <row r="240" spans="1:2" ht="33.75" x14ac:dyDescent="0.25">
      <c r="A240" s="825" t="s">
        <v>673</v>
      </c>
    </row>
    <row r="241" spans="1:2" ht="15" customHeight="1" x14ac:dyDescent="0.25">
      <c r="A241" s="826" t="s">
        <v>651</v>
      </c>
      <c r="B241" s="827" t="s">
        <v>652</v>
      </c>
    </row>
    <row r="242" spans="1:2" ht="33.75" x14ac:dyDescent="0.25">
      <c r="A242" s="825" t="s">
        <v>673</v>
      </c>
    </row>
    <row r="243" spans="1:2" ht="15" customHeight="1" x14ac:dyDescent="0.25">
      <c r="A243" s="826" t="s">
        <v>651</v>
      </c>
      <c r="B243" s="827" t="s">
        <v>652</v>
      </c>
    </row>
    <row r="244" spans="1:2" ht="15" customHeight="1" x14ac:dyDescent="0.25">
      <c r="A244" s="826" t="s">
        <v>653</v>
      </c>
      <c r="B244" s="827" t="s">
        <v>482</v>
      </c>
    </row>
    <row r="245" spans="1:2" ht="15" customHeight="1" x14ac:dyDescent="0.25">
      <c r="A245" s="826" t="s">
        <v>654</v>
      </c>
      <c r="B245" s="827" t="s">
        <v>380</v>
      </c>
    </row>
    <row r="246" spans="1:2" ht="15" customHeight="1" x14ac:dyDescent="0.25">
      <c r="A246" s="826" t="s">
        <v>655</v>
      </c>
      <c r="B246" s="827" t="s">
        <v>382</v>
      </c>
    </row>
    <row r="247" spans="1:2" ht="15" customHeight="1" x14ac:dyDescent="0.25">
      <c r="A247" s="826" t="s">
        <v>656</v>
      </c>
      <c r="B247" s="827" t="s">
        <v>384</v>
      </c>
    </row>
    <row r="248" spans="1:2" ht="15" customHeight="1" x14ac:dyDescent="0.25">
      <c r="A248" s="826" t="s">
        <v>657</v>
      </c>
      <c r="B248" s="827" t="s">
        <v>386</v>
      </c>
    </row>
    <row r="249" spans="1:2" ht="15" customHeight="1" x14ac:dyDescent="0.25">
      <c r="A249" s="826" t="s">
        <v>658</v>
      </c>
      <c r="B249" s="827" t="s">
        <v>511</v>
      </c>
    </row>
    <row r="250" spans="1:2" ht="15" customHeight="1" x14ac:dyDescent="0.25">
      <c r="A250" s="826" t="s">
        <v>659</v>
      </c>
      <c r="B250" s="827" t="s">
        <v>378</v>
      </c>
    </row>
    <row r="251" spans="1:2" ht="15" customHeight="1" x14ac:dyDescent="0.25">
      <c r="A251" s="826" t="s">
        <v>660</v>
      </c>
      <c r="B251" s="827" t="s">
        <v>661</v>
      </c>
    </row>
    <row r="252" spans="1:2" ht="15" customHeight="1" x14ac:dyDescent="0.25">
      <c r="A252" s="826" t="s">
        <v>662</v>
      </c>
      <c r="B252" s="827" t="s">
        <v>496</v>
      </c>
    </row>
    <row r="253" spans="1:2" ht="15" customHeight="1" x14ac:dyDescent="0.25">
      <c r="A253" s="826" t="s">
        <v>663</v>
      </c>
      <c r="B253" s="827" t="s">
        <v>498</v>
      </c>
    </row>
    <row r="254" spans="1:2" ht="15" customHeight="1" x14ac:dyDescent="0.25">
      <c r="A254" s="826" t="s">
        <v>664</v>
      </c>
      <c r="B254" s="827" t="s">
        <v>500</v>
      </c>
    </row>
    <row r="255" spans="1:2" ht="15" customHeight="1" x14ac:dyDescent="0.25">
      <c r="A255" s="826" t="s">
        <v>665</v>
      </c>
      <c r="B255" s="827" t="s">
        <v>502</v>
      </c>
    </row>
    <row r="256" spans="1:2" ht="15" customHeight="1" x14ac:dyDescent="0.25">
      <c r="A256" s="826" t="s">
        <v>666</v>
      </c>
      <c r="B256" s="827" t="s">
        <v>504</v>
      </c>
    </row>
    <row r="257" spans="1:2" ht="15" customHeight="1" x14ac:dyDescent="0.25">
      <c r="A257" s="826" t="s">
        <v>667</v>
      </c>
      <c r="B257" s="827" t="s">
        <v>506</v>
      </c>
    </row>
    <row r="258" spans="1:2" ht="15" customHeight="1" x14ac:dyDescent="0.25">
      <c r="A258" s="826" t="s">
        <v>668</v>
      </c>
      <c r="B258" s="827" t="s">
        <v>508</v>
      </c>
    </row>
    <row r="259" spans="1:2" ht="15" customHeight="1" x14ac:dyDescent="0.25">
      <c r="A259" s="826" t="s">
        <v>669</v>
      </c>
      <c r="B259" s="827" t="s">
        <v>670</v>
      </c>
    </row>
    <row r="260" spans="1:2" ht="15" customHeight="1" x14ac:dyDescent="0.25">
      <c r="A260" s="826" t="s">
        <v>671</v>
      </c>
      <c r="B260" s="827" t="s">
        <v>672</v>
      </c>
    </row>
    <row r="261" spans="1:2" ht="15" customHeight="1" x14ac:dyDescent="0.25">
      <c r="A261" s="826"/>
      <c r="B261" s="827"/>
    </row>
    <row r="262" spans="1:2" ht="15" customHeight="1" x14ac:dyDescent="0.25">
      <c r="A262" s="826" t="s">
        <v>674</v>
      </c>
      <c r="B262" s="827" t="s">
        <v>675</v>
      </c>
    </row>
    <row r="263" spans="1:2" ht="15" customHeight="1" x14ac:dyDescent="0.25">
      <c r="A263" s="826" t="s">
        <v>676</v>
      </c>
      <c r="B263" s="827" t="s">
        <v>482</v>
      </c>
    </row>
    <row r="264" spans="1:2" ht="15" customHeight="1" x14ac:dyDescent="0.25">
      <c r="A264" s="826" t="s">
        <v>677</v>
      </c>
      <c r="B264" s="827" t="s">
        <v>380</v>
      </c>
    </row>
    <row r="265" spans="1:2" ht="15" customHeight="1" x14ac:dyDescent="0.25">
      <c r="A265" s="826" t="s">
        <v>678</v>
      </c>
      <c r="B265" s="827" t="s">
        <v>382</v>
      </c>
    </row>
    <row r="266" spans="1:2" ht="15" customHeight="1" x14ac:dyDescent="0.25">
      <c r="A266" s="826" t="s">
        <v>679</v>
      </c>
      <c r="B266" s="827" t="s">
        <v>384</v>
      </c>
    </row>
    <row r="267" spans="1:2" ht="15" customHeight="1" x14ac:dyDescent="0.25">
      <c r="A267" s="826" t="s">
        <v>680</v>
      </c>
      <c r="B267" s="827" t="s">
        <v>386</v>
      </c>
    </row>
    <row r="268" spans="1:2" ht="15" customHeight="1" x14ac:dyDescent="0.25">
      <c r="A268" s="826" t="s">
        <v>681</v>
      </c>
      <c r="B268" s="827" t="s">
        <v>511</v>
      </c>
    </row>
    <row r="269" spans="1:2" ht="15" customHeight="1" x14ac:dyDescent="0.25">
      <c r="A269" s="826" t="s">
        <v>682</v>
      </c>
      <c r="B269" s="827" t="s">
        <v>378</v>
      </c>
    </row>
    <row r="270" spans="1:2" ht="15" customHeight="1" x14ac:dyDescent="0.25">
      <c r="A270" s="826" t="s">
        <v>683</v>
      </c>
      <c r="B270" s="827" t="s">
        <v>496</v>
      </c>
    </row>
    <row r="271" spans="1:2" ht="15" customHeight="1" x14ac:dyDescent="0.25">
      <c r="A271" s="826" t="s">
        <v>684</v>
      </c>
      <c r="B271" s="827" t="s">
        <v>498</v>
      </c>
    </row>
    <row r="272" spans="1:2" ht="15" customHeight="1" x14ac:dyDescent="0.25">
      <c r="A272" s="826" t="s">
        <v>685</v>
      </c>
      <c r="B272" s="827" t="s">
        <v>500</v>
      </c>
    </row>
    <row r="273" spans="1:2" ht="15" customHeight="1" x14ac:dyDescent="0.25">
      <c r="A273" s="826" t="s">
        <v>686</v>
      </c>
      <c r="B273" s="827" t="s">
        <v>502</v>
      </c>
    </row>
    <row r="274" spans="1:2" ht="15" customHeight="1" x14ac:dyDescent="0.25">
      <c r="A274" s="826" t="s">
        <v>687</v>
      </c>
      <c r="B274" s="827" t="s">
        <v>504</v>
      </c>
    </row>
    <row r="275" spans="1:2" ht="15" customHeight="1" x14ac:dyDescent="0.25">
      <c r="A275" s="826" t="s">
        <v>688</v>
      </c>
      <c r="B275" s="827" t="s">
        <v>506</v>
      </c>
    </row>
    <row r="276" spans="1:2" ht="15" customHeight="1" x14ac:dyDescent="0.25">
      <c r="A276" s="826" t="s">
        <v>689</v>
      </c>
      <c r="B276" s="827" t="s">
        <v>508</v>
      </c>
    </row>
    <row r="277" spans="1:2" ht="15" customHeight="1" x14ac:dyDescent="0.25">
      <c r="A277" s="826" t="s">
        <v>690</v>
      </c>
      <c r="B277" s="827" t="s">
        <v>670</v>
      </c>
    </row>
    <row r="278" spans="1:2" ht="15" customHeight="1" x14ac:dyDescent="0.25">
      <c r="A278" s="826" t="s">
        <v>691</v>
      </c>
      <c r="B278" s="827" t="s">
        <v>692</v>
      </c>
    </row>
    <row r="279" spans="1:2" ht="15" customHeight="1" x14ac:dyDescent="0.25">
      <c r="A279" s="826"/>
      <c r="B279" s="827"/>
    </row>
    <row r="280" spans="1:2" ht="15" customHeight="1" x14ac:dyDescent="0.25">
      <c r="A280" s="826" t="s">
        <v>693</v>
      </c>
      <c r="B280" s="827" t="s">
        <v>694</v>
      </c>
    </row>
    <row r="281" spans="1:2" ht="15" customHeight="1" x14ac:dyDescent="0.25">
      <c r="A281" s="826" t="s">
        <v>695</v>
      </c>
      <c r="B281" s="827" t="s">
        <v>482</v>
      </c>
    </row>
    <row r="282" spans="1:2" ht="15" customHeight="1" x14ac:dyDescent="0.25">
      <c r="A282" s="826" t="s">
        <v>696</v>
      </c>
      <c r="B282" s="827" t="s">
        <v>380</v>
      </c>
    </row>
    <row r="283" spans="1:2" ht="15" customHeight="1" x14ac:dyDescent="0.25">
      <c r="A283" s="826" t="s">
        <v>697</v>
      </c>
      <c r="B283" s="827" t="s">
        <v>382</v>
      </c>
    </row>
    <row r="284" spans="1:2" ht="15" customHeight="1" x14ac:dyDescent="0.25">
      <c r="A284" s="826" t="s">
        <v>698</v>
      </c>
      <c r="B284" s="827" t="s">
        <v>384</v>
      </c>
    </row>
    <row r="285" spans="1:2" ht="15" customHeight="1" x14ac:dyDescent="0.25">
      <c r="A285" s="826" t="s">
        <v>699</v>
      </c>
      <c r="B285" s="827" t="s">
        <v>386</v>
      </c>
    </row>
    <row r="286" spans="1:2" ht="15" customHeight="1" x14ac:dyDescent="0.25">
      <c r="A286" s="826" t="s">
        <v>700</v>
      </c>
      <c r="B286" s="827" t="s">
        <v>511</v>
      </c>
    </row>
    <row r="287" spans="1:2" ht="15" customHeight="1" x14ac:dyDescent="0.25">
      <c r="A287" s="826" t="s">
        <v>701</v>
      </c>
      <c r="B287" s="827" t="s">
        <v>378</v>
      </c>
    </row>
    <row r="288" spans="1:2" ht="15" customHeight="1" x14ac:dyDescent="0.25">
      <c r="A288" s="826" t="s">
        <v>702</v>
      </c>
      <c r="B288" s="827" t="s">
        <v>496</v>
      </c>
    </row>
    <row r="289" spans="1:2" ht="15" customHeight="1" x14ac:dyDescent="0.25">
      <c r="A289" s="826" t="s">
        <v>703</v>
      </c>
      <c r="B289" s="827" t="s">
        <v>498</v>
      </c>
    </row>
    <row r="290" spans="1:2" ht="15" customHeight="1" x14ac:dyDescent="0.25">
      <c r="A290" s="826" t="s">
        <v>704</v>
      </c>
      <c r="B290" s="827" t="s">
        <v>500</v>
      </c>
    </row>
    <row r="291" spans="1:2" ht="15" customHeight="1" x14ac:dyDescent="0.25">
      <c r="A291" s="826" t="s">
        <v>705</v>
      </c>
      <c r="B291" s="827" t="s">
        <v>502</v>
      </c>
    </row>
    <row r="292" spans="1:2" ht="15" customHeight="1" x14ac:dyDescent="0.25">
      <c r="A292" s="826" t="s">
        <v>706</v>
      </c>
      <c r="B292" s="827" t="s">
        <v>504</v>
      </c>
    </row>
    <row r="293" spans="1:2" ht="15" customHeight="1" x14ac:dyDescent="0.25">
      <c r="A293" s="826" t="s">
        <v>707</v>
      </c>
      <c r="B293" s="827" t="s">
        <v>506</v>
      </c>
    </row>
    <row r="294" spans="1:2" ht="15" customHeight="1" x14ac:dyDescent="0.25">
      <c r="A294" s="826" t="s">
        <v>708</v>
      </c>
      <c r="B294" s="827" t="s">
        <v>508</v>
      </c>
    </row>
    <row r="295" spans="1:2" ht="15" customHeight="1" x14ac:dyDescent="0.25">
      <c r="A295" s="826" t="s">
        <v>709</v>
      </c>
      <c r="B295" s="827" t="s">
        <v>670</v>
      </c>
    </row>
    <row r="296" spans="1:2" ht="15" customHeight="1" x14ac:dyDescent="0.25">
      <c r="A296" s="826" t="s">
        <v>710</v>
      </c>
      <c r="B296" s="827" t="s">
        <v>711</v>
      </c>
    </row>
    <row r="297" spans="1:2" ht="15" customHeight="1" x14ac:dyDescent="0.25">
      <c r="A297" s="826"/>
      <c r="B297" s="827"/>
    </row>
    <row r="298" spans="1:2" ht="15" customHeight="1" x14ac:dyDescent="0.25">
      <c r="A298" s="826" t="s">
        <v>712</v>
      </c>
      <c r="B298" s="827" t="s">
        <v>713</v>
      </c>
    </row>
    <row r="299" spans="1:2" ht="15" customHeight="1" x14ac:dyDescent="0.25">
      <c r="A299" s="826" t="s">
        <v>714</v>
      </c>
      <c r="B299" s="827" t="s">
        <v>482</v>
      </c>
    </row>
    <row r="300" spans="1:2" ht="15" customHeight="1" x14ac:dyDescent="0.25">
      <c r="A300" s="826" t="s">
        <v>715</v>
      </c>
      <c r="B300" s="827" t="s">
        <v>380</v>
      </c>
    </row>
    <row r="301" spans="1:2" ht="15" customHeight="1" x14ac:dyDescent="0.25">
      <c r="A301" s="826" t="s">
        <v>716</v>
      </c>
      <c r="B301" s="827" t="s">
        <v>382</v>
      </c>
    </row>
    <row r="302" spans="1:2" ht="15" customHeight="1" x14ac:dyDescent="0.25">
      <c r="A302" s="826" t="s">
        <v>717</v>
      </c>
      <c r="B302" s="827" t="s">
        <v>384</v>
      </c>
    </row>
    <row r="303" spans="1:2" ht="15" customHeight="1" x14ac:dyDescent="0.25">
      <c r="A303" s="826" t="s">
        <v>718</v>
      </c>
      <c r="B303" s="827" t="s">
        <v>386</v>
      </c>
    </row>
    <row r="304" spans="1:2" ht="15" customHeight="1" x14ac:dyDescent="0.25">
      <c r="A304" s="826" t="s">
        <v>719</v>
      </c>
      <c r="B304" s="827" t="s">
        <v>511</v>
      </c>
    </row>
    <row r="305" spans="1:2" ht="15" customHeight="1" x14ac:dyDescent="0.25">
      <c r="A305" s="826" t="s">
        <v>720</v>
      </c>
      <c r="B305" s="827" t="s">
        <v>378</v>
      </c>
    </row>
    <row r="306" spans="1:2" ht="15" customHeight="1" x14ac:dyDescent="0.25">
      <c r="A306" s="826" t="s">
        <v>721</v>
      </c>
      <c r="B306" s="827" t="s">
        <v>496</v>
      </c>
    </row>
    <row r="307" spans="1:2" ht="15" customHeight="1" x14ac:dyDescent="0.25">
      <c r="A307" s="826" t="s">
        <v>722</v>
      </c>
      <c r="B307" s="827" t="s">
        <v>723</v>
      </c>
    </row>
    <row r="308" spans="1:2" ht="15" customHeight="1" x14ac:dyDescent="0.25">
      <c r="A308" s="826" t="s">
        <v>724</v>
      </c>
      <c r="B308" s="827" t="s">
        <v>725</v>
      </c>
    </row>
    <row r="309" spans="1:2" ht="15" customHeight="1" x14ac:dyDescent="0.25">
      <c r="A309" s="826" t="s">
        <v>726</v>
      </c>
      <c r="B309" s="827" t="s">
        <v>727</v>
      </c>
    </row>
    <row r="310" spans="1:2" ht="15" customHeight="1" x14ac:dyDescent="0.25">
      <c r="A310" s="826" t="s">
        <v>728</v>
      </c>
      <c r="B310" s="827" t="s">
        <v>729</v>
      </c>
    </row>
    <row r="311" spans="1:2" ht="15" customHeight="1" x14ac:dyDescent="0.25">
      <c r="A311" s="826" t="s">
        <v>730</v>
      </c>
      <c r="B311" s="827" t="s">
        <v>731</v>
      </c>
    </row>
    <row r="312" spans="1:2" ht="15" customHeight="1" x14ac:dyDescent="0.25">
      <c r="A312" s="826" t="s">
        <v>732</v>
      </c>
      <c r="B312" s="827" t="s">
        <v>733</v>
      </c>
    </row>
    <row r="313" spans="1:2" ht="15" customHeight="1" x14ac:dyDescent="0.25">
      <c r="A313" s="826" t="s">
        <v>734</v>
      </c>
      <c r="B313" s="827" t="s">
        <v>735</v>
      </c>
    </row>
    <row r="314" spans="1:2" ht="15" customHeight="1" x14ac:dyDescent="0.25">
      <c r="A314" s="826" t="s">
        <v>736</v>
      </c>
      <c r="B314" s="827" t="s">
        <v>737</v>
      </c>
    </row>
    <row r="315" spans="1:2" ht="15" customHeight="1" x14ac:dyDescent="0.25">
      <c r="A315" s="826" t="s">
        <v>738</v>
      </c>
      <c r="B315" s="827" t="s">
        <v>739</v>
      </c>
    </row>
    <row r="316" spans="1:2" ht="15" customHeight="1" x14ac:dyDescent="0.25">
      <c r="A316" s="826" t="s">
        <v>740</v>
      </c>
      <c r="B316" s="827" t="s">
        <v>741</v>
      </c>
    </row>
    <row r="317" spans="1:2" ht="15" customHeight="1" x14ac:dyDescent="0.25">
      <c r="A317" s="826" t="s">
        <v>742</v>
      </c>
      <c r="B317" s="827" t="s">
        <v>743</v>
      </c>
    </row>
    <row r="318" spans="1:2" ht="15" customHeight="1" x14ac:dyDescent="0.25">
      <c r="A318" s="826" t="s">
        <v>744</v>
      </c>
      <c r="B318" s="827" t="s">
        <v>745</v>
      </c>
    </row>
    <row r="319" spans="1:2" ht="15" customHeight="1" x14ac:dyDescent="0.25">
      <c r="A319" s="826" t="s">
        <v>746</v>
      </c>
      <c r="B319" s="827" t="s">
        <v>747</v>
      </c>
    </row>
    <row r="320" spans="1:2" ht="15" customHeight="1" x14ac:dyDescent="0.25">
      <c r="A320" s="826" t="s">
        <v>748</v>
      </c>
      <c r="B320" s="827" t="s">
        <v>749</v>
      </c>
    </row>
    <row r="321" spans="1:2" ht="15" customHeight="1" x14ac:dyDescent="0.25">
      <c r="A321" s="826" t="s">
        <v>750</v>
      </c>
      <c r="B321" s="827" t="s">
        <v>751</v>
      </c>
    </row>
    <row r="322" spans="1:2" ht="15" customHeight="1" x14ac:dyDescent="0.25">
      <c r="A322" s="826" t="s">
        <v>752</v>
      </c>
      <c r="B322" s="827" t="s">
        <v>498</v>
      </c>
    </row>
    <row r="323" spans="1:2" ht="15" customHeight="1" x14ac:dyDescent="0.25">
      <c r="A323" s="826" t="s">
        <v>753</v>
      </c>
      <c r="B323" s="827" t="s">
        <v>500</v>
      </c>
    </row>
    <row r="324" spans="1:2" ht="15" customHeight="1" x14ac:dyDescent="0.25">
      <c r="A324" s="826" t="s">
        <v>754</v>
      </c>
      <c r="B324" s="827" t="s">
        <v>502</v>
      </c>
    </row>
    <row r="325" spans="1:2" ht="15" customHeight="1" x14ac:dyDescent="0.25">
      <c r="A325" s="826" t="s">
        <v>755</v>
      </c>
      <c r="B325" s="827" t="s">
        <v>504</v>
      </c>
    </row>
    <row r="326" spans="1:2" ht="15" customHeight="1" x14ac:dyDescent="0.25">
      <c r="A326" s="826" t="s">
        <v>756</v>
      </c>
      <c r="B326" s="827" t="s">
        <v>506</v>
      </c>
    </row>
    <row r="327" spans="1:2" ht="15" customHeight="1" x14ac:dyDescent="0.25">
      <c r="A327" s="826" t="s">
        <v>757</v>
      </c>
      <c r="B327" s="827" t="s">
        <v>508</v>
      </c>
    </row>
    <row r="328" spans="1:2" ht="15" customHeight="1" x14ac:dyDescent="0.25">
      <c r="A328" s="826" t="s">
        <v>758</v>
      </c>
      <c r="B328" s="827" t="s">
        <v>670</v>
      </c>
    </row>
    <row r="329" spans="1:2" ht="15" customHeight="1" x14ac:dyDescent="0.25">
      <c r="A329" s="826" t="s">
        <v>759</v>
      </c>
      <c r="B329" s="827" t="s">
        <v>760</v>
      </c>
    </row>
    <row r="330" spans="1:2" ht="15" customHeight="1" x14ac:dyDescent="0.25">
      <c r="A330" s="826" t="s">
        <v>761</v>
      </c>
      <c r="B330" s="827" t="s">
        <v>762</v>
      </c>
    </row>
    <row r="331" spans="1:2" ht="15" customHeight="1" x14ac:dyDescent="0.25">
      <c r="A331" s="826"/>
      <c r="B331" s="827"/>
    </row>
    <row r="332" spans="1:2" ht="15" customHeight="1" x14ac:dyDescent="0.25">
      <c r="A332" s="826" t="s">
        <v>763</v>
      </c>
      <c r="B332" s="827" t="s">
        <v>764</v>
      </c>
    </row>
    <row r="333" spans="1:2" ht="15" customHeight="1" x14ac:dyDescent="0.25">
      <c r="A333" s="826" t="s">
        <v>765</v>
      </c>
      <c r="B333" s="827" t="s">
        <v>766</v>
      </c>
    </row>
    <row r="334" spans="1:2" ht="15" customHeight="1" x14ac:dyDescent="0.25">
      <c r="A334" s="826" t="s">
        <v>767</v>
      </c>
      <c r="B334" s="827" t="s">
        <v>380</v>
      </c>
    </row>
    <row r="335" spans="1:2" ht="15" customHeight="1" x14ac:dyDescent="0.25">
      <c r="A335" s="826" t="s">
        <v>768</v>
      </c>
      <c r="B335" s="827" t="s">
        <v>382</v>
      </c>
    </row>
    <row r="336" spans="1:2" ht="15" customHeight="1" x14ac:dyDescent="0.25">
      <c r="A336" s="826" t="s">
        <v>769</v>
      </c>
      <c r="B336" s="827" t="s">
        <v>384</v>
      </c>
    </row>
    <row r="337" spans="1:2" ht="15" customHeight="1" x14ac:dyDescent="0.25">
      <c r="A337" s="826" t="s">
        <v>770</v>
      </c>
      <c r="B337" s="827" t="s">
        <v>386</v>
      </c>
    </row>
    <row r="338" spans="1:2" ht="15" customHeight="1" x14ac:dyDescent="0.25">
      <c r="A338" s="826" t="s">
        <v>771</v>
      </c>
      <c r="B338" s="827" t="s">
        <v>511</v>
      </c>
    </row>
    <row r="339" spans="1:2" ht="15" customHeight="1" x14ac:dyDescent="0.25">
      <c r="A339" s="826" t="s">
        <v>772</v>
      </c>
      <c r="B339" s="827" t="s">
        <v>378</v>
      </c>
    </row>
    <row r="340" spans="1:2" ht="15" customHeight="1" x14ac:dyDescent="0.25">
      <c r="A340" s="826" t="s">
        <v>773</v>
      </c>
      <c r="B340" s="827" t="s">
        <v>496</v>
      </c>
    </row>
    <row r="341" spans="1:2" ht="15" customHeight="1" x14ac:dyDescent="0.25">
      <c r="A341" s="826" t="s">
        <v>774</v>
      </c>
      <c r="B341" s="827" t="s">
        <v>498</v>
      </c>
    </row>
    <row r="342" spans="1:2" ht="15" customHeight="1" x14ac:dyDescent="0.25">
      <c r="A342" s="826" t="s">
        <v>775</v>
      </c>
      <c r="B342" s="827" t="s">
        <v>500</v>
      </c>
    </row>
    <row r="343" spans="1:2" ht="15" customHeight="1" x14ac:dyDescent="0.25">
      <c r="A343" s="826" t="s">
        <v>776</v>
      </c>
      <c r="B343" s="827" t="s">
        <v>502</v>
      </c>
    </row>
    <row r="344" spans="1:2" ht="15" customHeight="1" x14ac:dyDescent="0.25">
      <c r="A344" s="826" t="s">
        <v>777</v>
      </c>
      <c r="B344" s="827" t="s">
        <v>504</v>
      </c>
    </row>
    <row r="345" spans="1:2" ht="15" customHeight="1" x14ac:dyDescent="0.25">
      <c r="A345" s="826" t="s">
        <v>778</v>
      </c>
      <c r="B345" s="827" t="s">
        <v>506</v>
      </c>
    </row>
    <row r="346" spans="1:2" ht="15" customHeight="1" x14ac:dyDescent="0.25">
      <c r="A346" s="826" t="s">
        <v>779</v>
      </c>
      <c r="B346" s="827" t="s">
        <v>508</v>
      </c>
    </row>
    <row r="347" spans="1:2" ht="15" customHeight="1" x14ac:dyDescent="0.25">
      <c r="A347" s="826" t="s">
        <v>780</v>
      </c>
      <c r="B347" s="827" t="s">
        <v>670</v>
      </c>
    </row>
    <row r="348" spans="1:2" ht="15" customHeight="1" x14ac:dyDescent="0.25">
      <c r="A348" s="826" t="s">
        <v>781</v>
      </c>
      <c r="B348" s="827" t="s">
        <v>782</v>
      </c>
    </row>
    <row r="349" spans="1:2" ht="15" customHeight="1" x14ac:dyDescent="0.25">
      <c r="A349" s="826"/>
      <c r="B349" s="827"/>
    </row>
    <row r="350" spans="1:2" ht="15" customHeight="1" x14ac:dyDescent="0.25">
      <c r="A350" s="826" t="s">
        <v>783</v>
      </c>
      <c r="B350" s="827" t="s">
        <v>784</v>
      </c>
    </row>
    <row r="351" spans="1:2" ht="15" customHeight="1" x14ac:dyDescent="0.25">
      <c r="A351" s="826" t="s">
        <v>785</v>
      </c>
      <c r="B351" s="827" t="s">
        <v>766</v>
      </c>
    </row>
    <row r="352" spans="1:2" ht="15" customHeight="1" x14ac:dyDescent="0.25">
      <c r="A352" s="826" t="s">
        <v>786</v>
      </c>
      <c r="B352" s="827" t="s">
        <v>380</v>
      </c>
    </row>
    <row r="353" spans="1:2" ht="15" customHeight="1" x14ac:dyDescent="0.25">
      <c r="A353" s="826" t="s">
        <v>787</v>
      </c>
      <c r="B353" s="827" t="s">
        <v>382</v>
      </c>
    </row>
    <row r="354" spans="1:2" ht="15" customHeight="1" x14ac:dyDescent="0.25">
      <c r="A354" s="826" t="s">
        <v>788</v>
      </c>
      <c r="B354" s="827" t="s">
        <v>384</v>
      </c>
    </row>
    <row r="355" spans="1:2" ht="15" customHeight="1" x14ac:dyDescent="0.25">
      <c r="A355" s="826" t="s">
        <v>789</v>
      </c>
      <c r="B355" s="827" t="s">
        <v>386</v>
      </c>
    </row>
    <row r="356" spans="1:2" ht="15" customHeight="1" x14ac:dyDescent="0.25">
      <c r="A356" s="826" t="s">
        <v>790</v>
      </c>
      <c r="B356" s="827" t="s">
        <v>511</v>
      </c>
    </row>
    <row r="357" spans="1:2" ht="15" customHeight="1" x14ac:dyDescent="0.25">
      <c r="A357" s="826" t="s">
        <v>791</v>
      </c>
      <c r="B357" s="827" t="s">
        <v>378</v>
      </c>
    </row>
    <row r="358" spans="1:2" ht="15" customHeight="1" x14ac:dyDescent="0.25">
      <c r="A358" s="826" t="s">
        <v>792</v>
      </c>
      <c r="B358" s="827" t="s">
        <v>496</v>
      </c>
    </row>
    <row r="359" spans="1:2" ht="15" customHeight="1" x14ac:dyDescent="0.25">
      <c r="A359" s="826" t="s">
        <v>793</v>
      </c>
      <c r="B359" s="827" t="s">
        <v>498</v>
      </c>
    </row>
    <row r="360" spans="1:2" ht="15" customHeight="1" x14ac:dyDescent="0.25">
      <c r="A360" s="826" t="s">
        <v>794</v>
      </c>
      <c r="B360" s="827" t="s">
        <v>500</v>
      </c>
    </row>
    <row r="361" spans="1:2" ht="15" customHeight="1" x14ac:dyDescent="0.25">
      <c r="A361" s="826" t="s">
        <v>795</v>
      </c>
      <c r="B361" s="827" t="s">
        <v>502</v>
      </c>
    </row>
    <row r="362" spans="1:2" ht="15" customHeight="1" x14ac:dyDescent="0.25">
      <c r="A362" s="826" t="s">
        <v>796</v>
      </c>
      <c r="B362" s="827" t="s">
        <v>504</v>
      </c>
    </row>
    <row r="363" spans="1:2" ht="15" customHeight="1" x14ac:dyDescent="0.25">
      <c r="A363" s="826" t="s">
        <v>797</v>
      </c>
      <c r="B363" s="827" t="s">
        <v>506</v>
      </c>
    </row>
    <row r="364" spans="1:2" ht="15" customHeight="1" x14ac:dyDescent="0.25">
      <c r="A364" s="826" t="s">
        <v>798</v>
      </c>
      <c r="B364" s="827" t="s">
        <v>508</v>
      </c>
    </row>
    <row r="365" spans="1:2" ht="15" customHeight="1" x14ac:dyDescent="0.25">
      <c r="A365" s="826" t="s">
        <v>799</v>
      </c>
      <c r="B365" s="827" t="s">
        <v>670</v>
      </c>
    </row>
    <row r="366" spans="1:2" ht="15" customHeight="1" x14ac:dyDescent="0.25">
      <c r="A366" s="826" t="s">
        <v>800</v>
      </c>
      <c r="B366" s="827" t="s">
        <v>801</v>
      </c>
    </row>
    <row r="367" spans="1:2" ht="15" customHeight="1" x14ac:dyDescent="0.25">
      <c r="A367" s="826"/>
      <c r="B367" s="827"/>
    </row>
    <row r="368" spans="1:2" ht="15" customHeight="1" x14ac:dyDescent="0.25">
      <c r="A368" s="826" t="s">
        <v>802</v>
      </c>
      <c r="B368" s="827" t="s">
        <v>803</v>
      </c>
    </row>
    <row r="369" spans="1:2" ht="15" customHeight="1" x14ac:dyDescent="0.25">
      <c r="A369" s="826" t="s">
        <v>804</v>
      </c>
      <c r="B369" s="827" t="s">
        <v>766</v>
      </c>
    </row>
    <row r="370" spans="1:2" ht="15" customHeight="1" x14ac:dyDescent="0.25">
      <c r="A370" s="826" t="s">
        <v>805</v>
      </c>
      <c r="B370" s="827" t="s">
        <v>380</v>
      </c>
    </row>
    <row r="371" spans="1:2" ht="15" customHeight="1" x14ac:dyDescent="0.25">
      <c r="A371" s="826" t="s">
        <v>806</v>
      </c>
      <c r="B371" s="827" t="s">
        <v>382</v>
      </c>
    </row>
    <row r="372" spans="1:2" ht="15" customHeight="1" x14ac:dyDescent="0.25">
      <c r="A372" s="826" t="s">
        <v>807</v>
      </c>
      <c r="B372" s="827" t="s">
        <v>384</v>
      </c>
    </row>
    <row r="373" spans="1:2" ht="15" customHeight="1" x14ac:dyDescent="0.25">
      <c r="A373" s="826" t="s">
        <v>808</v>
      </c>
      <c r="B373" s="827" t="s">
        <v>386</v>
      </c>
    </row>
    <row r="374" spans="1:2" ht="15" customHeight="1" x14ac:dyDescent="0.25">
      <c r="A374" s="826" t="s">
        <v>809</v>
      </c>
      <c r="B374" s="827" t="s">
        <v>508</v>
      </c>
    </row>
    <row r="375" spans="1:2" ht="15" customHeight="1" x14ac:dyDescent="0.25">
      <c r="A375" s="826" t="s">
        <v>810</v>
      </c>
      <c r="B375" s="827" t="s">
        <v>378</v>
      </c>
    </row>
    <row r="376" spans="1:2" ht="15" customHeight="1" x14ac:dyDescent="0.25">
      <c r="A376" s="826" t="s">
        <v>811</v>
      </c>
      <c r="B376" s="827" t="s">
        <v>496</v>
      </c>
    </row>
    <row r="377" spans="1:2" ht="15" customHeight="1" x14ac:dyDescent="0.25">
      <c r="A377" s="826" t="s">
        <v>812</v>
      </c>
      <c r="B377" s="827" t="s">
        <v>498</v>
      </c>
    </row>
    <row r="378" spans="1:2" ht="15" customHeight="1" x14ac:dyDescent="0.25">
      <c r="A378" s="826" t="s">
        <v>813</v>
      </c>
      <c r="B378" s="827" t="s">
        <v>511</v>
      </c>
    </row>
    <row r="379" spans="1:2" ht="15" customHeight="1" x14ac:dyDescent="0.25">
      <c r="A379" s="826" t="s">
        <v>814</v>
      </c>
      <c r="B379" s="827" t="s">
        <v>500</v>
      </c>
    </row>
    <row r="380" spans="1:2" ht="15" customHeight="1" x14ac:dyDescent="0.25">
      <c r="A380" s="826" t="s">
        <v>815</v>
      </c>
      <c r="B380" s="827" t="s">
        <v>504</v>
      </c>
    </row>
    <row r="381" spans="1:2" ht="15" customHeight="1" x14ac:dyDescent="0.25">
      <c r="A381" s="826" t="s">
        <v>816</v>
      </c>
      <c r="B381" s="827" t="s">
        <v>506</v>
      </c>
    </row>
    <row r="382" spans="1:2" ht="15" customHeight="1" x14ac:dyDescent="0.25">
      <c r="A382" s="826" t="s">
        <v>817</v>
      </c>
      <c r="B382" s="827" t="s">
        <v>818</v>
      </c>
    </row>
    <row r="383" spans="1:2" ht="15" customHeight="1" x14ac:dyDescent="0.25">
      <c r="A383" s="826" t="s">
        <v>819</v>
      </c>
      <c r="B383" s="827" t="s">
        <v>820</v>
      </c>
    </row>
    <row r="384" spans="1:2" ht="15" customHeight="1" x14ac:dyDescent="0.25">
      <c r="A384" s="826" t="s">
        <v>821</v>
      </c>
      <c r="B384" s="827" t="s">
        <v>670</v>
      </c>
    </row>
    <row r="385" spans="1:2" ht="15" customHeight="1" x14ac:dyDescent="0.25">
      <c r="A385" s="826"/>
      <c r="B385" s="827"/>
    </row>
    <row r="386" spans="1:2" ht="15" customHeight="1" x14ac:dyDescent="0.25">
      <c r="A386" s="826" t="s">
        <v>822</v>
      </c>
      <c r="B386" s="827" t="s">
        <v>823</v>
      </c>
    </row>
    <row r="387" spans="1:2" ht="15" customHeight="1" x14ac:dyDescent="0.25">
      <c r="A387" s="826" t="s">
        <v>824</v>
      </c>
      <c r="B387" s="827" t="s">
        <v>766</v>
      </c>
    </row>
    <row r="388" spans="1:2" ht="15" customHeight="1" x14ac:dyDescent="0.25">
      <c r="A388" s="826" t="s">
        <v>825</v>
      </c>
      <c r="B388" s="827" t="s">
        <v>380</v>
      </c>
    </row>
    <row r="389" spans="1:2" ht="15" customHeight="1" x14ac:dyDescent="0.25">
      <c r="A389" s="826" t="s">
        <v>826</v>
      </c>
      <c r="B389" s="827" t="s">
        <v>382</v>
      </c>
    </row>
    <row r="390" spans="1:2" ht="15" customHeight="1" x14ac:dyDescent="0.25">
      <c r="A390" s="826" t="s">
        <v>827</v>
      </c>
      <c r="B390" s="827" t="s">
        <v>384</v>
      </c>
    </row>
    <row r="391" spans="1:2" ht="15" customHeight="1" x14ac:dyDescent="0.25">
      <c r="A391" s="826" t="s">
        <v>828</v>
      </c>
      <c r="B391" s="827" t="s">
        <v>386</v>
      </c>
    </row>
    <row r="392" spans="1:2" ht="15" customHeight="1" x14ac:dyDescent="0.25">
      <c r="A392" s="826" t="s">
        <v>829</v>
      </c>
      <c r="B392" s="827" t="s">
        <v>830</v>
      </c>
    </row>
    <row r="393" spans="1:2" ht="15" customHeight="1" x14ac:dyDescent="0.25">
      <c r="A393" s="826" t="s">
        <v>831</v>
      </c>
      <c r="B393" s="827" t="s">
        <v>378</v>
      </c>
    </row>
    <row r="394" spans="1:2" ht="15" customHeight="1" x14ac:dyDescent="0.25">
      <c r="A394" s="826" t="s">
        <v>832</v>
      </c>
      <c r="B394" s="827" t="s">
        <v>496</v>
      </c>
    </row>
    <row r="395" spans="1:2" ht="15" customHeight="1" x14ac:dyDescent="0.25">
      <c r="A395" s="826" t="s">
        <v>833</v>
      </c>
      <c r="B395" s="827" t="s">
        <v>498</v>
      </c>
    </row>
    <row r="396" spans="1:2" ht="15" customHeight="1" x14ac:dyDescent="0.25">
      <c r="A396" s="826" t="s">
        <v>834</v>
      </c>
      <c r="B396" s="827" t="s">
        <v>500</v>
      </c>
    </row>
    <row r="397" spans="1:2" ht="15" customHeight="1" x14ac:dyDescent="0.25">
      <c r="A397" s="826" t="s">
        <v>835</v>
      </c>
      <c r="B397" s="827" t="s">
        <v>502</v>
      </c>
    </row>
    <row r="398" spans="1:2" ht="15" customHeight="1" x14ac:dyDescent="0.25">
      <c r="A398" s="826" t="s">
        <v>836</v>
      </c>
      <c r="B398" s="827" t="s">
        <v>504</v>
      </c>
    </row>
    <row r="399" spans="1:2" ht="15" customHeight="1" x14ac:dyDescent="0.25">
      <c r="A399" s="826" t="s">
        <v>837</v>
      </c>
      <c r="B399" s="827" t="s">
        <v>506</v>
      </c>
    </row>
    <row r="400" spans="1:2" ht="15" customHeight="1" x14ac:dyDescent="0.25">
      <c r="A400" s="826" t="s">
        <v>838</v>
      </c>
      <c r="B400" s="827" t="s">
        <v>508</v>
      </c>
    </row>
    <row r="401" spans="1:2" ht="15" customHeight="1" x14ac:dyDescent="0.25">
      <c r="A401" s="826" t="s">
        <v>839</v>
      </c>
      <c r="B401" s="827" t="s">
        <v>670</v>
      </c>
    </row>
    <row r="402" spans="1:2" ht="15" customHeight="1" x14ac:dyDescent="0.25">
      <c r="A402" s="826" t="s">
        <v>840</v>
      </c>
      <c r="B402" s="827" t="s">
        <v>841</v>
      </c>
    </row>
    <row r="403" spans="1:2" ht="15" customHeight="1" x14ac:dyDescent="0.25">
      <c r="A403" s="826"/>
      <c r="B403" s="827"/>
    </row>
    <row r="404" spans="1:2" ht="15" customHeight="1" x14ac:dyDescent="0.25">
      <c r="A404" s="826" t="s">
        <v>842</v>
      </c>
      <c r="B404" s="827" t="s">
        <v>843</v>
      </c>
    </row>
    <row r="405" spans="1:2" ht="15" customHeight="1" x14ac:dyDescent="0.25">
      <c r="A405" s="826" t="s">
        <v>844</v>
      </c>
      <c r="B405" s="827" t="s">
        <v>845</v>
      </c>
    </row>
    <row r="406" spans="1:2" ht="15" customHeight="1" x14ac:dyDescent="0.25">
      <c r="A406" s="826" t="s">
        <v>846</v>
      </c>
      <c r="B406" s="827" t="s">
        <v>847</v>
      </c>
    </row>
    <row r="407" spans="1:2" ht="15" customHeight="1" x14ac:dyDescent="0.25">
      <c r="A407" s="826" t="s">
        <v>848</v>
      </c>
      <c r="B407" s="827" t="s">
        <v>380</v>
      </c>
    </row>
    <row r="408" spans="1:2" ht="15" customHeight="1" x14ac:dyDescent="0.25">
      <c r="A408" s="826" t="s">
        <v>849</v>
      </c>
      <c r="B408" s="827" t="s">
        <v>382</v>
      </c>
    </row>
    <row r="409" spans="1:2" ht="15" customHeight="1" x14ac:dyDescent="0.25">
      <c r="A409" s="826" t="s">
        <v>850</v>
      </c>
      <c r="B409" s="827" t="s">
        <v>384</v>
      </c>
    </row>
    <row r="410" spans="1:2" ht="15" customHeight="1" x14ac:dyDescent="0.25">
      <c r="A410" s="826" t="s">
        <v>851</v>
      </c>
      <c r="B410" s="827" t="s">
        <v>386</v>
      </c>
    </row>
    <row r="411" spans="1:2" ht="15" customHeight="1" x14ac:dyDescent="0.25">
      <c r="A411" s="826" t="s">
        <v>852</v>
      </c>
      <c r="B411" s="827" t="s">
        <v>766</v>
      </c>
    </row>
    <row r="412" spans="1:2" ht="15" customHeight="1" x14ac:dyDescent="0.25">
      <c r="A412" s="826" t="s">
        <v>853</v>
      </c>
      <c r="B412" s="827" t="s">
        <v>511</v>
      </c>
    </row>
    <row r="413" spans="1:2" ht="15" customHeight="1" x14ac:dyDescent="0.25">
      <c r="A413" s="826" t="s">
        <v>854</v>
      </c>
      <c r="B413" s="827" t="s">
        <v>504</v>
      </c>
    </row>
    <row r="414" spans="1:2" ht="15" customHeight="1" x14ac:dyDescent="0.25">
      <c r="A414" s="826" t="s">
        <v>855</v>
      </c>
      <c r="B414" s="827" t="s">
        <v>506</v>
      </c>
    </row>
    <row r="415" spans="1:2" ht="15" customHeight="1" x14ac:dyDescent="0.25">
      <c r="A415" s="826" t="s">
        <v>856</v>
      </c>
      <c r="B415" s="827" t="s">
        <v>857</v>
      </c>
    </row>
    <row r="416" spans="1:2" ht="15" customHeight="1" x14ac:dyDescent="0.25">
      <c r="A416" s="826" t="s">
        <v>858</v>
      </c>
      <c r="B416" s="827" t="s">
        <v>859</v>
      </c>
    </row>
    <row r="417" spans="1:2" ht="15" customHeight="1" x14ac:dyDescent="0.25">
      <c r="A417" s="826"/>
      <c r="B417" s="827"/>
    </row>
    <row r="418" spans="1:2" ht="15" customHeight="1" x14ac:dyDescent="0.25">
      <c r="A418" s="826" t="s">
        <v>860</v>
      </c>
      <c r="B418" s="827" t="s">
        <v>861</v>
      </c>
    </row>
    <row r="419" spans="1:2" ht="15" customHeight="1" x14ac:dyDescent="0.25">
      <c r="A419" s="826" t="s">
        <v>862</v>
      </c>
      <c r="B419" s="827" t="s">
        <v>482</v>
      </c>
    </row>
    <row r="420" spans="1:2" ht="15" customHeight="1" x14ac:dyDescent="0.25">
      <c r="A420" s="826" t="s">
        <v>863</v>
      </c>
      <c r="B420" s="827" t="s">
        <v>380</v>
      </c>
    </row>
    <row r="421" spans="1:2" ht="15" customHeight="1" x14ac:dyDescent="0.25">
      <c r="A421" s="826" t="s">
        <v>864</v>
      </c>
      <c r="B421" s="827" t="s">
        <v>382</v>
      </c>
    </row>
    <row r="422" spans="1:2" ht="15" customHeight="1" x14ac:dyDescent="0.25">
      <c r="A422" s="826" t="s">
        <v>865</v>
      </c>
      <c r="B422" s="827" t="s">
        <v>384</v>
      </c>
    </row>
    <row r="423" spans="1:2" ht="15" customHeight="1" x14ac:dyDescent="0.25">
      <c r="A423" s="826" t="s">
        <v>866</v>
      </c>
      <c r="B423" s="827" t="s">
        <v>386</v>
      </c>
    </row>
    <row r="424" spans="1:2" ht="15" customHeight="1" x14ac:dyDescent="0.25">
      <c r="A424" s="826" t="s">
        <v>867</v>
      </c>
      <c r="B424" s="827" t="s">
        <v>511</v>
      </c>
    </row>
    <row r="425" spans="1:2" ht="15" customHeight="1" x14ac:dyDescent="0.25">
      <c r="A425" s="826" t="s">
        <v>868</v>
      </c>
      <c r="B425" s="827" t="s">
        <v>504</v>
      </c>
    </row>
    <row r="426" spans="1:2" ht="15" customHeight="1" x14ac:dyDescent="0.25">
      <c r="A426" s="826" t="s">
        <v>869</v>
      </c>
      <c r="B426" s="827" t="s">
        <v>506</v>
      </c>
    </row>
    <row r="427" spans="1:2" ht="15" customHeight="1" x14ac:dyDescent="0.25">
      <c r="A427" s="826" t="s">
        <v>870</v>
      </c>
      <c r="B427" s="827" t="s">
        <v>438</v>
      </c>
    </row>
    <row r="428" spans="1:2" ht="15" customHeight="1" x14ac:dyDescent="0.25">
      <c r="A428" s="826" t="s">
        <v>871</v>
      </c>
      <c r="B428" s="827" t="s">
        <v>508</v>
      </c>
    </row>
    <row r="429" spans="1:2" x14ac:dyDescent="0.25">
      <c r="A429" s="826" t="s">
        <v>872</v>
      </c>
      <c r="B429" s="827" t="s">
        <v>873</v>
      </c>
    </row>
    <row r="430" spans="1:2" ht="15" customHeight="1" x14ac:dyDescent="0.25">
      <c r="A430" s="826" t="s">
        <v>874</v>
      </c>
      <c r="B430" s="827" t="s">
        <v>875</v>
      </c>
    </row>
    <row r="431" spans="1:2" ht="15" customHeight="1" x14ac:dyDescent="0.25">
      <c r="A431" s="826" t="s">
        <v>876</v>
      </c>
      <c r="B431" s="827" t="s">
        <v>857</v>
      </c>
    </row>
    <row r="432" spans="1:2" ht="15" customHeight="1" x14ac:dyDescent="0.25">
      <c r="A432" s="826"/>
      <c r="B432" s="827"/>
    </row>
    <row r="433" spans="1:2" ht="15" customHeight="1" x14ac:dyDescent="0.25">
      <c r="A433" s="826" t="s">
        <v>877</v>
      </c>
      <c r="B433" s="827" t="s">
        <v>878</v>
      </c>
    </row>
    <row r="434" spans="1:2" ht="15" customHeight="1" x14ac:dyDescent="0.25">
      <c r="A434" s="826" t="s">
        <v>879</v>
      </c>
      <c r="B434" s="827" t="s">
        <v>482</v>
      </c>
    </row>
    <row r="435" spans="1:2" ht="15" customHeight="1" x14ac:dyDescent="0.25">
      <c r="A435" s="826" t="s">
        <v>880</v>
      </c>
      <c r="B435" s="827" t="s">
        <v>380</v>
      </c>
    </row>
    <row r="436" spans="1:2" ht="15" customHeight="1" x14ac:dyDescent="0.25">
      <c r="A436" s="826" t="s">
        <v>881</v>
      </c>
      <c r="B436" s="827" t="s">
        <v>382</v>
      </c>
    </row>
    <row r="437" spans="1:2" ht="15" customHeight="1" x14ac:dyDescent="0.25">
      <c r="A437" s="826" t="s">
        <v>882</v>
      </c>
      <c r="B437" s="827" t="s">
        <v>384</v>
      </c>
    </row>
    <row r="438" spans="1:2" ht="15" customHeight="1" x14ac:dyDescent="0.25">
      <c r="A438" s="826" t="s">
        <v>883</v>
      </c>
      <c r="B438" s="827" t="s">
        <v>386</v>
      </c>
    </row>
    <row r="439" spans="1:2" ht="15" customHeight="1" x14ac:dyDescent="0.25">
      <c r="A439" s="826" t="s">
        <v>884</v>
      </c>
      <c r="B439" s="827" t="s">
        <v>511</v>
      </c>
    </row>
    <row r="440" spans="1:2" ht="15" customHeight="1" x14ac:dyDescent="0.25">
      <c r="A440" s="826" t="s">
        <v>885</v>
      </c>
      <c r="B440" s="827" t="s">
        <v>504</v>
      </c>
    </row>
    <row r="441" spans="1:2" ht="15" customHeight="1" x14ac:dyDescent="0.25">
      <c r="A441" s="826" t="s">
        <v>886</v>
      </c>
      <c r="B441" s="827" t="s">
        <v>506</v>
      </c>
    </row>
    <row r="442" spans="1:2" ht="15" customHeight="1" x14ac:dyDescent="0.25">
      <c r="A442" s="826" t="s">
        <v>887</v>
      </c>
      <c r="B442" s="827" t="s">
        <v>857</v>
      </c>
    </row>
    <row r="443" spans="1:2" ht="15" customHeight="1" x14ac:dyDescent="0.25">
      <c r="A443" s="826" t="s">
        <v>888</v>
      </c>
      <c r="B443" s="827" t="s">
        <v>889</v>
      </c>
    </row>
    <row r="444" spans="1:2" ht="15" customHeight="1" x14ac:dyDescent="0.25">
      <c r="A444" s="826"/>
      <c r="B444" s="827"/>
    </row>
    <row r="445" spans="1:2" ht="15" customHeight="1" x14ac:dyDescent="0.25">
      <c r="A445" s="826" t="s">
        <v>890</v>
      </c>
      <c r="B445" s="827" t="s">
        <v>891</v>
      </c>
    </row>
    <row r="446" spans="1:2" ht="15" customHeight="1" x14ac:dyDescent="0.25">
      <c r="A446" s="826" t="s">
        <v>892</v>
      </c>
      <c r="B446" s="827" t="s">
        <v>482</v>
      </c>
    </row>
    <row r="447" spans="1:2" ht="15" customHeight="1" x14ac:dyDescent="0.25">
      <c r="A447" s="826" t="s">
        <v>893</v>
      </c>
      <c r="B447" s="827" t="s">
        <v>380</v>
      </c>
    </row>
    <row r="448" spans="1:2" ht="15" customHeight="1" x14ac:dyDescent="0.25">
      <c r="A448" s="826" t="s">
        <v>894</v>
      </c>
      <c r="B448" s="827" t="s">
        <v>382</v>
      </c>
    </row>
    <row r="449" spans="1:2" ht="15" customHeight="1" x14ac:dyDescent="0.25">
      <c r="A449" s="826" t="s">
        <v>895</v>
      </c>
      <c r="B449" s="827" t="s">
        <v>384</v>
      </c>
    </row>
    <row r="450" spans="1:2" ht="15" customHeight="1" x14ac:dyDescent="0.25">
      <c r="A450" s="826" t="s">
        <v>896</v>
      </c>
      <c r="B450" s="827" t="s">
        <v>386</v>
      </c>
    </row>
    <row r="451" spans="1:2" ht="15" customHeight="1" x14ac:dyDescent="0.25">
      <c r="A451" s="826" t="s">
        <v>897</v>
      </c>
      <c r="B451" s="827" t="s">
        <v>511</v>
      </c>
    </row>
    <row r="452" spans="1:2" ht="15" customHeight="1" x14ac:dyDescent="0.25">
      <c r="A452" s="826" t="s">
        <v>898</v>
      </c>
      <c r="B452" s="827" t="s">
        <v>504</v>
      </c>
    </row>
    <row r="453" spans="1:2" ht="15" customHeight="1" x14ac:dyDescent="0.25">
      <c r="A453" s="826" t="s">
        <v>899</v>
      </c>
      <c r="B453" s="827" t="s">
        <v>506</v>
      </c>
    </row>
    <row r="454" spans="1:2" ht="15" customHeight="1" x14ac:dyDescent="0.25">
      <c r="A454" s="826" t="s">
        <v>900</v>
      </c>
      <c r="B454" s="827" t="s">
        <v>857</v>
      </c>
    </row>
    <row r="455" spans="1:2" ht="15" customHeight="1" x14ac:dyDescent="0.25">
      <c r="A455" s="826" t="s">
        <v>901</v>
      </c>
      <c r="B455" s="827" t="s">
        <v>902</v>
      </c>
    </row>
    <row r="456" spans="1:2" ht="15" customHeight="1" x14ac:dyDescent="0.25">
      <c r="A456" s="826"/>
      <c r="B456" s="827"/>
    </row>
    <row r="457" spans="1:2" ht="15" customHeight="1" x14ac:dyDescent="0.25">
      <c r="A457" s="826" t="s">
        <v>903</v>
      </c>
      <c r="B457" s="827" t="s">
        <v>904</v>
      </c>
    </row>
    <row r="458" spans="1:2" ht="15" customHeight="1" x14ac:dyDescent="0.25">
      <c r="A458" s="826" t="s">
        <v>905</v>
      </c>
      <c r="B458" s="827" t="s">
        <v>482</v>
      </c>
    </row>
    <row r="459" spans="1:2" ht="15" customHeight="1" x14ac:dyDescent="0.25">
      <c r="A459" s="826" t="s">
        <v>906</v>
      </c>
      <c r="B459" s="827" t="s">
        <v>380</v>
      </c>
    </row>
    <row r="460" spans="1:2" ht="15" customHeight="1" x14ac:dyDescent="0.25">
      <c r="A460" s="826" t="s">
        <v>907</v>
      </c>
      <c r="B460" s="827" t="s">
        <v>382</v>
      </c>
    </row>
    <row r="461" spans="1:2" ht="15" customHeight="1" x14ac:dyDescent="0.25">
      <c r="A461" s="826" t="s">
        <v>908</v>
      </c>
      <c r="B461" s="827" t="s">
        <v>384</v>
      </c>
    </row>
    <row r="462" spans="1:2" ht="15" customHeight="1" x14ac:dyDescent="0.25">
      <c r="A462" s="826" t="s">
        <v>909</v>
      </c>
      <c r="B462" s="827" t="s">
        <v>386</v>
      </c>
    </row>
    <row r="463" spans="1:2" ht="15" customHeight="1" x14ac:dyDescent="0.25">
      <c r="A463" s="826" t="s">
        <v>910</v>
      </c>
      <c r="B463" s="827" t="s">
        <v>511</v>
      </c>
    </row>
    <row r="464" spans="1:2" ht="15" customHeight="1" x14ac:dyDescent="0.25">
      <c r="A464" s="826" t="s">
        <v>911</v>
      </c>
      <c r="B464" s="827" t="s">
        <v>504</v>
      </c>
    </row>
    <row r="465" spans="1:2" ht="15" customHeight="1" x14ac:dyDescent="0.25">
      <c r="A465" s="826" t="s">
        <v>912</v>
      </c>
      <c r="B465" s="827" t="s">
        <v>506</v>
      </c>
    </row>
    <row r="466" spans="1:2" ht="15" customHeight="1" x14ac:dyDescent="0.25">
      <c r="A466" s="826" t="s">
        <v>913</v>
      </c>
      <c r="B466" s="827" t="s">
        <v>857</v>
      </c>
    </row>
    <row r="467" spans="1:2" ht="15" customHeight="1" x14ac:dyDescent="0.25">
      <c r="A467" s="826" t="s">
        <v>914</v>
      </c>
      <c r="B467" s="827" t="s">
        <v>915</v>
      </c>
    </row>
    <row r="468" spans="1:2" ht="15" customHeight="1" x14ac:dyDescent="0.25">
      <c r="A468" s="826"/>
      <c r="B468" s="827"/>
    </row>
    <row r="469" spans="1:2" ht="15" customHeight="1" x14ac:dyDescent="0.25">
      <c r="A469" s="826" t="s">
        <v>916</v>
      </c>
      <c r="B469" s="827" t="s">
        <v>917</v>
      </c>
    </row>
    <row r="470" spans="1:2" ht="15" customHeight="1" x14ac:dyDescent="0.25">
      <c r="A470" s="826" t="s">
        <v>918</v>
      </c>
      <c r="B470" s="827" t="s">
        <v>919</v>
      </c>
    </row>
    <row r="471" spans="1:2" ht="15" customHeight="1" x14ac:dyDescent="0.25">
      <c r="A471" s="826" t="s">
        <v>920</v>
      </c>
      <c r="B471" s="827" t="s">
        <v>380</v>
      </c>
    </row>
    <row r="472" spans="1:2" ht="15" customHeight="1" x14ac:dyDescent="0.25">
      <c r="A472" s="826" t="s">
        <v>921</v>
      </c>
      <c r="B472" s="827" t="s">
        <v>382</v>
      </c>
    </row>
    <row r="473" spans="1:2" ht="15" customHeight="1" x14ac:dyDescent="0.25">
      <c r="A473" s="826" t="s">
        <v>922</v>
      </c>
      <c r="B473" s="827" t="s">
        <v>384</v>
      </c>
    </row>
    <row r="474" spans="1:2" ht="15" customHeight="1" x14ac:dyDescent="0.25">
      <c r="A474" s="826" t="s">
        <v>923</v>
      </c>
      <c r="B474" s="827" t="s">
        <v>386</v>
      </c>
    </row>
    <row r="475" spans="1:2" ht="15" customHeight="1" x14ac:dyDescent="0.25">
      <c r="A475" s="826" t="s">
        <v>924</v>
      </c>
      <c r="B475" s="827" t="s">
        <v>511</v>
      </c>
    </row>
    <row r="476" spans="1:2" ht="15" customHeight="1" x14ac:dyDescent="0.25">
      <c r="A476" s="826" t="s">
        <v>925</v>
      </c>
      <c r="B476" s="827" t="s">
        <v>508</v>
      </c>
    </row>
    <row r="477" spans="1:2" ht="15" customHeight="1" x14ac:dyDescent="0.25">
      <c r="A477" s="826" t="s">
        <v>926</v>
      </c>
      <c r="B477" s="827" t="s">
        <v>504</v>
      </c>
    </row>
    <row r="478" spans="1:2" ht="15" customHeight="1" x14ac:dyDescent="0.25">
      <c r="A478" s="826" t="s">
        <v>927</v>
      </c>
      <c r="B478" s="827" t="s">
        <v>506</v>
      </c>
    </row>
    <row r="479" spans="1:2" ht="15" customHeight="1" x14ac:dyDescent="0.25">
      <c r="A479" s="826" t="s">
        <v>928</v>
      </c>
      <c r="B479" s="827" t="s">
        <v>857</v>
      </c>
    </row>
    <row r="480" spans="1:2" ht="15" customHeight="1" x14ac:dyDescent="0.25">
      <c r="A480" s="826" t="s">
        <v>929</v>
      </c>
      <c r="B480" s="827" t="s">
        <v>930</v>
      </c>
    </row>
    <row r="481" spans="1:2" ht="15" customHeight="1" x14ac:dyDescent="0.25">
      <c r="A481" s="826"/>
      <c r="B481" s="827"/>
    </row>
    <row r="482" spans="1:2" ht="15" customHeight="1" x14ac:dyDescent="0.25">
      <c r="A482" s="826" t="s">
        <v>931</v>
      </c>
      <c r="B482" s="827" t="s">
        <v>932</v>
      </c>
    </row>
    <row r="483" spans="1:2" ht="15" customHeight="1" x14ac:dyDescent="0.25">
      <c r="A483" s="826" t="s">
        <v>933</v>
      </c>
      <c r="B483" s="827" t="s">
        <v>482</v>
      </c>
    </row>
    <row r="484" spans="1:2" ht="15" customHeight="1" x14ac:dyDescent="0.25">
      <c r="A484" s="826" t="s">
        <v>934</v>
      </c>
      <c r="B484" s="827" t="s">
        <v>380</v>
      </c>
    </row>
    <row r="485" spans="1:2" ht="15" customHeight="1" x14ac:dyDescent="0.25">
      <c r="A485" s="826" t="s">
        <v>935</v>
      </c>
      <c r="B485" s="827" t="s">
        <v>382</v>
      </c>
    </row>
    <row r="486" spans="1:2" ht="15" customHeight="1" x14ac:dyDescent="0.25">
      <c r="A486" s="826" t="s">
        <v>936</v>
      </c>
      <c r="B486" s="827" t="s">
        <v>384</v>
      </c>
    </row>
    <row r="487" spans="1:2" ht="15" customHeight="1" x14ac:dyDescent="0.25">
      <c r="A487" s="826" t="s">
        <v>937</v>
      </c>
      <c r="B487" s="827" t="s">
        <v>386</v>
      </c>
    </row>
    <row r="488" spans="1:2" ht="15" customHeight="1" x14ac:dyDescent="0.25">
      <c r="A488" s="826" t="s">
        <v>938</v>
      </c>
      <c r="B488" s="827" t="s">
        <v>511</v>
      </c>
    </row>
    <row r="489" spans="1:2" ht="15" customHeight="1" x14ac:dyDescent="0.25">
      <c r="A489" s="826" t="s">
        <v>939</v>
      </c>
      <c r="B489" s="827" t="s">
        <v>504</v>
      </c>
    </row>
    <row r="490" spans="1:2" ht="15" customHeight="1" x14ac:dyDescent="0.25">
      <c r="A490" s="826" t="s">
        <v>940</v>
      </c>
      <c r="B490" s="827" t="s">
        <v>506</v>
      </c>
    </row>
    <row r="491" spans="1:2" ht="15" customHeight="1" x14ac:dyDescent="0.25">
      <c r="A491" s="826" t="s">
        <v>941</v>
      </c>
      <c r="B491" s="827" t="s">
        <v>508</v>
      </c>
    </row>
    <row r="492" spans="1:2" ht="15" customHeight="1" x14ac:dyDescent="0.25">
      <c r="A492" s="826" t="s">
        <v>942</v>
      </c>
      <c r="B492" s="827" t="s">
        <v>857</v>
      </c>
    </row>
    <row r="493" spans="1:2" ht="15" customHeight="1" x14ac:dyDescent="0.25">
      <c r="A493" s="826" t="s">
        <v>943</v>
      </c>
      <c r="B493" s="827" t="s">
        <v>944</v>
      </c>
    </row>
    <row r="494" spans="1:2" ht="15" customHeight="1" x14ac:dyDescent="0.25">
      <c r="A494" s="826"/>
      <c r="B494" s="827"/>
    </row>
    <row r="495" spans="1:2" ht="15" customHeight="1" x14ac:dyDescent="0.25">
      <c r="A495" s="826" t="s">
        <v>945</v>
      </c>
      <c r="B495" s="827" t="s">
        <v>946</v>
      </c>
    </row>
    <row r="496" spans="1:2" ht="15" customHeight="1" x14ac:dyDescent="0.25">
      <c r="A496" s="826" t="s">
        <v>947</v>
      </c>
      <c r="B496" s="827" t="s">
        <v>482</v>
      </c>
    </row>
    <row r="497" spans="1:2" ht="15" customHeight="1" x14ac:dyDescent="0.25">
      <c r="A497" s="826" t="s">
        <v>948</v>
      </c>
      <c r="B497" s="827" t="s">
        <v>380</v>
      </c>
    </row>
    <row r="498" spans="1:2" ht="15" customHeight="1" x14ac:dyDescent="0.25">
      <c r="A498" s="826" t="s">
        <v>949</v>
      </c>
      <c r="B498" s="827" t="s">
        <v>382</v>
      </c>
    </row>
    <row r="499" spans="1:2" ht="15" customHeight="1" x14ac:dyDescent="0.25">
      <c r="A499" s="826" t="s">
        <v>950</v>
      </c>
      <c r="B499" s="827" t="s">
        <v>384</v>
      </c>
    </row>
    <row r="500" spans="1:2" ht="15" customHeight="1" x14ac:dyDescent="0.25">
      <c r="A500" s="826" t="s">
        <v>951</v>
      </c>
      <c r="B500" s="827" t="s">
        <v>386</v>
      </c>
    </row>
    <row r="501" spans="1:2" ht="15" customHeight="1" x14ac:dyDescent="0.25">
      <c r="A501" s="826" t="s">
        <v>952</v>
      </c>
      <c r="B501" s="827" t="s">
        <v>511</v>
      </c>
    </row>
    <row r="502" spans="1:2" ht="15" customHeight="1" x14ac:dyDescent="0.25">
      <c r="A502" s="826" t="s">
        <v>953</v>
      </c>
      <c r="B502" s="827" t="s">
        <v>954</v>
      </c>
    </row>
    <row r="503" spans="1:2" ht="15" customHeight="1" x14ac:dyDescent="0.25">
      <c r="A503" s="826" t="s">
        <v>955</v>
      </c>
      <c r="B503" s="827" t="s">
        <v>956</v>
      </c>
    </row>
    <row r="504" spans="1:2" ht="15" customHeight="1" x14ac:dyDescent="0.25">
      <c r="A504" s="826" t="s">
        <v>957</v>
      </c>
      <c r="B504" s="827" t="s">
        <v>958</v>
      </c>
    </row>
    <row r="505" spans="1:2" ht="15" customHeight="1" x14ac:dyDescent="0.25">
      <c r="A505" s="826" t="s">
        <v>959</v>
      </c>
      <c r="B505" s="827" t="s">
        <v>960</v>
      </c>
    </row>
    <row r="506" spans="1:2" ht="15" customHeight="1" x14ac:dyDescent="0.25">
      <c r="A506" s="826" t="s">
        <v>961</v>
      </c>
      <c r="B506" s="827" t="s">
        <v>962</v>
      </c>
    </row>
    <row r="507" spans="1:2" ht="15" customHeight="1" x14ac:dyDescent="0.25">
      <c r="A507" s="826" t="s">
        <v>963</v>
      </c>
      <c r="B507" s="827" t="s">
        <v>964</v>
      </c>
    </row>
    <row r="508" spans="1:2" ht="15" customHeight="1" x14ac:dyDescent="0.25">
      <c r="A508" s="826" t="s">
        <v>965</v>
      </c>
      <c r="B508" s="827" t="s">
        <v>966</v>
      </c>
    </row>
    <row r="509" spans="1:2" ht="15" customHeight="1" x14ac:dyDescent="0.25">
      <c r="A509" s="826" t="s">
        <v>967</v>
      </c>
      <c r="B509" s="827" t="s">
        <v>504</v>
      </c>
    </row>
    <row r="510" spans="1:2" ht="15" customHeight="1" x14ac:dyDescent="0.25">
      <c r="A510" s="826" t="s">
        <v>968</v>
      </c>
      <c r="B510" s="827" t="s">
        <v>969</v>
      </c>
    </row>
    <row r="511" spans="1:2" ht="15" customHeight="1" x14ac:dyDescent="0.25">
      <c r="A511" s="826" t="s">
        <v>970</v>
      </c>
      <c r="B511" s="827" t="s">
        <v>857</v>
      </c>
    </row>
    <row r="512" spans="1:2" ht="15" customHeight="1" x14ac:dyDescent="0.25">
      <c r="A512" s="826" t="s">
        <v>971</v>
      </c>
      <c r="B512" s="827" t="s">
        <v>972</v>
      </c>
    </row>
    <row r="513" spans="1:2" ht="15" customHeight="1" x14ac:dyDescent="0.25">
      <c r="A513" s="826"/>
      <c r="B513" s="827"/>
    </row>
    <row r="514" spans="1:2" ht="15" customHeight="1" x14ac:dyDescent="0.25">
      <c r="A514" s="826" t="s">
        <v>973</v>
      </c>
      <c r="B514" s="827" t="s">
        <v>974</v>
      </c>
    </row>
    <row r="515" spans="1:2" x14ac:dyDescent="0.25">
      <c r="A515" s="826" t="s">
        <v>975</v>
      </c>
      <c r="B515" s="827" t="s">
        <v>976</v>
      </c>
    </row>
    <row r="516" spans="1:2" ht="15" customHeight="1" x14ac:dyDescent="0.25">
      <c r="A516" s="826" t="s">
        <v>977</v>
      </c>
      <c r="B516" s="827" t="s">
        <v>978</v>
      </c>
    </row>
    <row r="517" spans="1:2" ht="15" customHeight="1" x14ac:dyDescent="0.25">
      <c r="A517" s="826" t="s">
        <v>979</v>
      </c>
      <c r="B517" s="827" t="s">
        <v>482</v>
      </c>
    </row>
    <row r="518" spans="1:2" ht="15" customHeight="1" x14ac:dyDescent="0.25">
      <c r="A518" s="826" t="s">
        <v>980</v>
      </c>
      <c r="B518" s="827" t="s">
        <v>380</v>
      </c>
    </row>
    <row r="519" spans="1:2" ht="15" customHeight="1" x14ac:dyDescent="0.25">
      <c r="A519" s="826" t="s">
        <v>981</v>
      </c>
      <c r="B519" s="827" t="s">
        <v>382</v>
      </c>
    </row>
    <row r="520" spans="1:2" ht="15" customHeight="1" x14ac:dyDescent="0.25">
      <c r="A520" s="826" t="s">
        <v>982</v>
      </c>
      <c r="B520" s="827" t="s">
        <v>384</v>
      </c>
    </row>
    <row r="521" spans="1:2" ht="15" customHeight="1" x14ac:dyDescent="0.25">
      <c r="A521" s="826" t="s">
        <v>983</v>
      </c>
      <c r="B521" s="827" t="s">
        <v>386</v>
      </c>
    </row>
    <row r="522" spans="1:2" ht="15" customHeight="1" x14ac:dyDescent="0.25">
      <c r="A522" s="826" t="s">
        <v>984</v>
      </c>
      <c r="B522" s="827" t="s">
        <v>511</v>
      </c>
    </row>
    <row r="523" spans="1:2" x14ac:dyDescent="0.25">
      <c r="A523" s="826" t="s">
        <v>985</v>
      </c>
      <c r="B523" s="827" t="s">
        <v>986</v>
      </c>
    </row>
    <row r="524" spans="1:2" ht="15" customHeight="1" x14ac:dyDescent="0.25">
      <c r="A524" s="826" t="s">
        <v>987</v>
      </c>
      <c r="B524" s="827" t="s">
        <v>988</v>
      </c>
    </row>
    <row r="525" spans="1:2" ht="15" customHeight="1" x14ac:dyDescent="0.25">
      <c r="A525" s="826" t="s">
        <v>989</v>
      </c>
      <c r="B525" s="827" t="s">
        <v>504</v>
      </c>
    </row>
    <row r="526" spans="1:2" ht="15" customHeight="1" x14ac:dyDescent="0.25">
      <c r="A526" s="826" t="s">
        <v>990</v>
      </c>
      <c r="B526" s="827" t="s">
        <v>506</v>
      </c>
    </row>
    <row r="527" spans="1:2" ht="15" customHeight="1" x14ac:dyDescent="0.25">
      <c r="A527" s="826" t="s">
        <v>991</v>
      </c>
      <c r="B527" s="827" t="s">
        <v>857</v>
      </c>
    </row>
    <row r="528" spans="1:2" ht="15" customHeight="1" x14ac:dyDescent="0.25">
      <c r="A528" s="826"/>
      <c r="B528" s="827"/>
    </row>
    <row r="529" spans="1:2" ht="15" customHeight="1" x14ac:dyDescent="0.25">
      <c r="A529" s="826" t="s">
        <v>992</v>
      </c>
      <c r="B529" s="827" t="s">
        <v>993</v>
      </c>
    </row>
    <row r="530" spans="1:2" ht="15" customHeight="1" x14ac:dyDescent="0.25">
      <c r="A530" s="826" t="s">
        <v>994</v>
      </c>
      <c r="B530" s="827" t="s">
        <v>482</v>
      </c>
    </row>
    <row r="531" spans="1:2" ht="15" customHeight="1" x14ac:dyDescent="0.25">
      <c r="A531" s="826" t="s">
        <v>995</v>
      </c>
      <c r="B531" s="827" t="s">
        <v>380</v>
      </c>
    </row>
    <row r="532" spans="1:2" ht="15" customHeight="1" x14ac:dyDescent="0.25">
      <c r="A532" s="826" t="s">
        <v>996</v>
      </c>
      <c r="B532" s="827" t="s">
        <v>382</v>
      </c>
    </row>
    <row r="533" spans="1:2" ht="15" customHeight="1" x14ac:dyDescent="0.25">
      <c r="A533" s="826" t="s">
        <v>997</v>
      </c>
      <c r="B533" s="827" t="s">
        <v>384</v>
      </c>
    </row>
    <row r="534" spans="1:2" ht="15" customHeight="1" x14ac:dyDescent="0.25">
      <c r="A534" s="826" t="s">
        <v>998</v>
      </c>
      <c r="B534" s="827" t="s">
        <v>386</v>
      </c>
    </row>
    <row r="535" spans="1:2" ht="15" customHeight="1" x14ac:dyDescent="0.25">
      <c r="A535" s="826" t="s">
        <v>999</v>
      </c>
      <c r="B535" s="827" t="s">
        <v>504</v>
      </c>
    </row>
    <row r="536" spans="1:2" ht="15" customHeight="1" x14ac:dyDescent="0.25">
      <c r="A536" s="826" t="s">
        <v>1000</v>
      </c>
      <c r="B536" s="827" t="s">
        <v>506</v>
      </c>
    </row>
    <row r="537" spans="1:2" ht="15" customHeight="1" x14ac:dyDescent="0.25">
      <c r="A537" s="826" t="s">
        <v>1001</v>
      </c>
      <c r="B537" s="827" t="s">
        <v>511</v>
      </c>
    </row>
    <row r="538" spans="1:2" ht="15" customHeight="1" x14ac:dyDescent="0.25">
      <c r="A538" s="826" t="s">
        <v>1002</v>
      </c>
      <c r="B538" s="827" t="s">
        <v>857</v>
      </c>
    </row>
    <row r="539" spans="1:2" ht="15" customHeight="1" x14ac:dyDescent="0.25">
      <c r="A539" s="826" t="s">
        <v>1003</v>
      </c>
      <c r="B539" s="827" t="s">
        <v>1004</v>
      </c>
    </row>
    <row r="540" spans="1:2" ht="15" customHeight="1" x14ac:dyDescent="0.25">
      <c r="A540" s="826"/>
      <c r="B540" s="827"/>
    </row>
    <row r="541" spans="1:2" ht="15" customHeight="1" x14ac:dyDescent="0.25">
      <c r="A541" s="826" t="s">
        <v>1005</v>
      </c>
      <c r="B541" s="827" t="s">
        <v>1006</v>
      </c>
    </row>
    <row r="542" spans="1:2" ht="15" customHeight="1" x14ac:dyDescent="0.25">
      <c r="A542" s="826" t="s">
        <v>1007</v>
      </c>
      <c r="B542" s="827" t="s">
        <v>482</v>
      </c>
    </row>
    <row r="543" spans="1:2" ht="15" customHeight="1" x14ac:dyDescent="0.25">
      <c r="A543" s="826" t="s">
        <v>1008</v>
      </c>
      <c r="B543" s="827" t="s">
        <v>380</v>
      </c>
    </row>
    <row r="544" spans="1:2" ht="15" customHeight="1" x14ac:dyDescent="0.25">
      <c r="A544" s="826" t="s">
        <v>1009</v>
      </c>
      <c r="B544" s="827" t="s">
        <v>382</v>
      </c>
    </row>
    <row r="545" spans="1:2" ht="15" customHeight="1" x14ac:dyDescent="0.25">
      <c r="A545" s="826" t="s">
        <v>1010</v>
      </c>
      <c r="B545" s="827" t="s">
        <v>384</v>
      </c>
    </row>
    <row r="546" spans="1:2" ht="15" customHeight="1" x14ac:dyDescent="0.25">
      <c r="A546" s="826" t="s">
        <v>1011</v>
      </c>
      <c r="B546" s="827" t="s">
        <v>386</v>
      </c>
    </row>
    <row r="547" spans="1:2" ht="15" customHeight="1" x14ac:dyDescent="0.25">
      <c r="A547" s="826" t="s">
        <v>1012</v>
      </c>
      <c r="B547" s="827" t="s">
        <v>511</v>
      </c>
    </row>
    <row r="548" spans="1:2" x14ac:dyDescent="0.25">
      <c r="A548" s="826" t="s">
        <v>1013</v>
      </c>
      <c r="B548" s="827" t="s">
        <v>1014</v>
      </c>
    </row>
    <row r="549" spans="1:2" ht="15" customHeight="1" x14ac:dyDescent="0.25">
      <c r="A549" s="826" t="s">
        <v>1015</v>
      </c>
      <c r="B549" s="827" t="s">
        <v>1016</v>
      </c>
    </row>
    <row r="550" spans="1:2" ht="15" customHeight="1" x14ac:dyDescent="0.25">
      <c r="A550" s="826" t="s">
        <v>1017</v>
      </c>
      <c r="B550" s="827" t="s">
        <v>504</v>
      </c>
    </row>
    <row r="551" spans="1:2" ht="15" customHeight="1" x14ac:dyDescent="0.25">
      <c r="A551" s="826" t="s">
        <v>1018</v>
      </c>
      <c r="B551" s="827" t="s">
        <v>506</v>
      </c>
    </row>
    <row r="552" spans="1:2" ht="15" customHeight="1" x14ac:dyDescent="0.25">
      <c r="A552" s="826" t="s">
        <v>1019</v>
      </c>
      <c r="B552" s="827" t="s">
        <v>857</v>
      </c>
    </row>
    <row r="553" spans="1:2" x14ac:dyDescent="0.25">
      <c r="A553" s="825"/>
    </row>
    <row r="554" spans="1:2" ht="15" customHeight="1" x14ac:dyDescent="0.25">
      <c r="A554" s="826" t="s">
        <v>1020</v>
      </c>
      <c r="B554" s="827" t="s">
        <v>1021</v>
      </c>
    </row>
    <row r="555" spans="1:2" ht="15" customHeight="1" x14ac:dyDescent="0.25">
      <c r="A555" s="826" t="s">
        <v>1022</v>
      </c>
      <c r="B555" s="827" t="s">
        <v>482</v>
      </c>
    </row>
    <row r="556" spans="1:2" ht="15" customHeight="1" x14ac:dyDescent="0.25">
      <c r="A556" s="826" t="s">
        <v>1023</v>
      </c>
      <c r="B556" s="827" t="s">
        <v>380</v>
      </c>
    </row>
    <row r="557" spans="1:2" ht="15" customHeight="1" x14ac:dyDescent="0.25">
      <c r="A557" s="826" t="s">
        <v>1024</v>
      </c>
      <c r="B557" s="827" t="s">
        <v>382</v>
      </c>
    </row>
    <row r="558" spans="1:2" ht="15" customHeight="1" x14ac:dyDescent="0.25">
      <c r="A558" s="826" t="s">
        <v>1025</v>
      </c>
      <c r="B558" s="827" t="s">
        <v>384</v>
      </c>
    </row>
    <row r="559" spans="1:2" ht="15" customHeight="1" x14ac:dyDescent="0.25">
      <c r="A559" s="826" t="s">
        <v>1026</v>
      </c>
      <c r="B559" s="827" t="s">
        <v>386</v>
      </c>
    </row>
    <row r="560" spans="1:2" ht="15" customHeight="1" x14ac:dyDescent="0.25">
      <c r="A560" s="826" t="s">
        <v>1027</v>
      </c>
      <c r="B560" s="827" t="s">
        <v>511</v>
      </c>
    </row>
    <row r="561" spans="1:2" ht="15" customHeight="1" x14ac:dyDescent="0.25">
      <c r="A561" s="826" t="s">
        <v>1028</v>
      </c>
      <c r="B561" s="827" t="s">
        <v>504</v>
      </c>
    </row>
    <row r="562" spans="1:2" ht="15" customHeight="1" x14ac:dyDescent="0.25">
      <c r="A562" s="826" t="s">
        <v>1029</v>
      </c>
      <c r="B562" s="827" t="s">
        <v>506</v>
      </c>
    </row>
    <row r="563" spans="1:2" ht="15" customHeight="1" x14ac:dyDescent="0.25">
      <c r="A563" s="826" t="s">
        <v>1030</v>
      </c>
      <c r="B563" s="827" t="s">
        <v>857</v>
      </c>
    </row>
    <row r="564" spans="1:2" ht="15" customHeight="1" x14ac:dyDescent="0.25">
      <c r="A564" s="826" t="s">
        <v>1031</v>
      </c>
      <c r="B564" s="827" t="s">
        <v>1032</v>
      </c>
    </row>
    <row r="565" spans="1:2" ht="15" customHeight="1" x14ac:dyDescent="0.25">
      <c r="A565" s="826"/>
      <c r="B565" s="827"/>
    </row>
    <row r="566" spans="1:2" ht="15" customHeight="1" x14ac:dyDescent="0.25">
      <c r="A566" s="826" t="s">
        <v>1033</v>
      </c>
      <c r="B566" s="827" t="s">
        <v>1034</v>
      </c>
    </row>
    <row r="567" spans="1:2" ht="15" customHeight="1" x14ac:dyDescent="0.25">
      <c r="A567" s="826" t="s">
        <v>1035</v>
      </c>
      <c r="B567" s="827" t="s">
        <v>1036</v>
      </c>
    </row>
    <row r="568" spans="1:2" ht="15" customHeight="1" x14ac:dyDescent="0.25">
      <c r="A568" s="826" t="s">
        <v>1037</v>
      </c>
      <c r="B568" s="827" t="s">
        <v>1038</v>
      </c>
    </row>
    <row r="569" spans="1:2" ht="15" customHeight="1" x14ac:dyDescent="0.25">
      <c r="A569" s="826" t="s">
        <v>1039</v>
      </c>
      <c r="B569" s="827" t="s">
        <v>1040</v>
      </c>
    </row>
    <row r="570" spans="1:2" ht="15" customHeight="1" x14ac:dyDescent="0.25">
      <c r="A570" s="826" t="s">
        <v>1041</v>
      </c>
      <c r="B570" s="827" t="s">
        <v>1042</v>
      </c>
    </row>
    <row r="571" spans="1:2" ht="15" customHeight="1" x14ac:dyDescent="0.25">
      <c r="A571" s="826" t="s">
        <v>1043</v>
      </c>
      <c r="B571" s="827" t="s">
        <v>1044</v>
      </c>
    </row>
    <row r="572" spans="1:2" ht="15" customHeight="1" x14ac:dyDescent="0.25">
      <c r="A572" s="826" t="s">
        <v>1045</v>
      </c>
      <c r="B572" s="827" t="s">
        <v>1046</v>
      </c>
    </row>
    <row r="573" spans="1:2" ht="15" customHeight="1" x14ac:dyDescent="0.25">
      <c r="A573" s="826" t="s">
        <v>1047</v>
      </c>
      <c r="B573" s="827" t="s">
        <v>1048</v>
      </c>
    </row>
    <row r="574" spans="1:2" ht="15" customHeight="1" x14ac:dyDescent="0.25">
      <c r="A574" s="826" t="s">
        <v>1049</v>
      </c>
      <c r="B574" s="827" t="s">
        <v>1050</v>
      </c>
    </row>
    <row r="575" spans="1:2" ht="15" customHeight="1" x14ac:dyDescent="0.25">
      <c r="A575" s="826" t="s">
        <v>1051</v>
      </c>
      <c r="B575" s="827" t="s">
        <v>1052</v>
      </c>
    </row>
    <row r="576" spans="1:2" ht="15" customHeight="1" x14ac:dyDescent="0.25">
      <c r="A576" s="826" t="s">
        <v>1053</v>
      </c>
      <c r="B576" s="827" t="s">
        <v>1054</v>
      </c>
    </row>
    <row r="577" spans="1:2" ht="15" customHeight="1" x14ac:dyDescent="0.25">
      <c r="A577" s="826" t="s">
        <v>1055</v>
      </c>
      <c r="B577" s="827" t="s">
        <v>1056</v>
      </c>
    </row>
    <row r="578" spans="1:2" ht="15" customHeight="1" x14ac:dyDescent="0.25">
      <c r="A578" s="826" t="s">
        <v>1057</v>
      </c>
      <c r="B578" s="827" t="s">
        <v>1058</v>
      </c>
    </row>
    <row r="579" spans="1:2" ht="15" customHeight="1" x14ac:dyDescent="0.25">
      <c r="A579" s="826" t="s">
        <v>1059</v>
      </c>
      <c r="B579" s="827" t="s">
        <v>1060</v>
      </c>
    </row>
    <row r="580" spans="1:2" ht="15" customHeight="1" x14ac:dyDescent="0.25">
      <c r="A580" s="826" t="s">
        <v>1061</v>
      </c>
      <c r="B580" s="827" t="s">
        <v>1062</v>
      </c>
    </row>
    <row r="581" spans="1:2" ht="15" customHeight="1" x14ac:dyDescent="0.25">
      <c r="A581" s="826" t="s">
        <v>1063</v>
      </c>
      <c r="B581" s="827" t="s">
        <v>1064</v>
      </c>
    </row>
    <row r="582" spans="1:2" ht="15" customHeight="1" x14ac:dyDescent="0.25">
      <c r="A582" s="826" t="s">
        <v>1065</v>
      </c>
      <c r="B582" s="827" t="s">
        <v>1066</v>
      </c>
    </row>
    <row r="583" spans="1:2" ht="15" customHeight="1" x14ac:dyDescent="0.25">
      <c r="A583" s="826" t="s">
        <v>1067</v>
      </c>
      <c r="B583" s="827" t="s">
        <v>1068</v>
      </c>
    </row>
    <row r="584" spans="1:2" ht="15" customHeight="1" x14ac:dyDescent="0.25">
      <c r="A584" s="826" t="s">
        <v>1069</v>
      </c>
      <c r="B584" s="827" t="s">
        <v>1070</v>
      </c>
    </row>
    <row r="585" spans="1:2" ht="15" customHeight="1" x14ac:dyDescent="0.25">
      <c r="A585" s="826" t="s">
        <v>1071</v>
      </c>
      <c r="B585" s="827" t="s">
        <v>1072</v>
      </c>
    </row>
    <row r="586" spans="1:2" ht="15" customHeight="1" x14ac:dyDescent="0.25">
      <c r="A586" s="826" t="s">
        <v>1073</v>
      </c>
      <c r="B586" s="827" t="s">
        <v>1074</v>
      </c>
    </row>
    <row r="587" spans="1:2" ht="15" customHeight="1" x14ac:dyDescent="0.25">
      <c r="A587" s="826" t="s">
        <v>1075</v>
      </c>
      <c r="B587" s="827" t="s">
        <v>1076</v>
      </c>
    </row>
    <row r="588" spans="1:2" ht="15" customHeight="1" x14ac:dyDescent="0.25">
      <c r="A588" s="826" t="s">
        <v>1077</v>
      </c>
      <c r="B588" s="827" t="s">
        <v>1078</v>
      </c>
    </row>
    <row r="589" spans="1:2" ht="15" customHeight="1" x14ac:dyDescent="0.25">
      <c r="A589" s="826" t="s">
        <v>1079</v>
      </c>
      <c r="B589" s="827" t="s">
        <v>1080</v>
      </c>
    </row>
    <row r="590" spans="1:2" ht="15" customHeight="1" x14ac:dyDescent="0.25">
      <c r="A590" s="826" t="s">
        <v>1081</v>
      </c>
      <c r="B590" s="827" t="s">
        <v>1082</v>
      </c>
    </row>
    <row r="591" spans="1:2" ht="15" customHeight="1" x14ac:dyDescent="0.25">
      <c r="A591" s="826" t="s">
        <v>1083</v>
      </c>
      <c r="B591" s="827" t="s">
        <v>1084</v>
      </c>
    </row>
    <row r="592" spans="1:2" ht="15" customHeight="1" x14ac:dyDescent="0.25">
      <c r="A592" s="826" t="s">
        <v>1085</v>
      </c>
      <c r="B592" s="827" t="s">
        <v>1086</v>
      </c>
    </row>
    <row r="593" spans="1:2" ht="15" customHeight="1" x14ac:dyDescent="0.25">
      <c r="A593" s="826" t="s">
        <v>1087</v>
      </c>
      <c r="B593" s="827" t="s">
        <v>1088</v>
      </c>
    </row>
    <row r="594" spans="1:2" ht="15" customHeight="1" x14ac:dyDescent="0.25">
      <c r="A594" s="826" t="s">
        <v>1089</v>
      </c>
      <c r="B594" s="827" t="s">
        <v>1090</v>
      </c>
    </row>
    <row r="595" spans="1:2" ht="15" customHeight="1" x14ac:dyDescent="0.25">
      <c r="A595" s="826" t="s">
        <v>1091</v>
      </c>
      <c r="B595" s="827" t="s">
        <v>1092</v>
      </c>
    </row>
    <row r="596" spans="1:2" ht="15" customHeight="1" x14ac:dyDescent="0.25">
      <c r="A596" s="826" t="s">
        <v>1093</v>
      </c>
      <c r="B596" s="827" t="s">
        <v>1094</v>
      </c>
    </row>
    <row r="597" spans="1:2" ht="15" customHeight="1" x14ac:dyDescent="0.25">
      <c r="A597" s="826" t="s">
        <v>1095</v>
      </c>
      <c r="B597" s="827" t="s">
        <v>1096</v>
      </c>
    </row>
    <row r="598" spans="1:2" ht="15" customHeight="1" x14ac:dyDescent="0.25">
      <c r="A598" s="826" t="s">
        <v>1097</v>
      </c>
      <c r="B598" s="827" t="s">
        <v>1098</v>
      </c>
    </row>
    <row r="599" spans="1:2" ht="15" customHeight="1" x14ac:dyDescent="0.25">
      <c r="A599" s="826" t="s">
        <v>1099</v>
      </c>
      <c r="B599" s="827" t="s">
        <v>1100</v>
      </c>
    </row>
    <row r="600" spans="1:2" ht="15" customHeight="1" x14ac:dyDescent="0.25">
      <c r="A600" s="826" t="s">
        <v>1101</v>
      </c>
      <c r="B600" s="827" t="s">
        <v>1102</v>
      </c>
    </row>
    <row r="601" spans="1:2" ht="15" customHeight="1" x14ac:dyDescent="0.25">
      <c r="A601" s="826" t="s">
        <v>1103</v>
      </c>
      <c r="B601" s="827" t="s">
        <v>1104</v>
      </c>
    </row>
    <row r="602" spans="1:2" ht="15" customHeight="1" x14ac:dyDescent="0.25">
      <c r="A602" s="826" t="s">
        <v>1105</v>
      </c>
      <c r="B602" s="827" t="s">
        <v>1106</v>
      </c>
    </row>
    <row r="603" spans="1:2" ht="15" customHeight="1" x14ac:dyDescent="0.25">
      <c r="A603" s="826" t="s">
        <v>1107</v>
      </c>
      <c r="B603" s="827" t="s">
        <v>1108</v>
      </c>
    </row>
    <row r="604" spans="1:2" ht="15" customHeight="1" x14ac:dyDescent="0.25">
      <c r="A604" s="826" t="s">
        <v>1109</v>
      </c>
      <c r="B604" s="827" t="s">
        <v>1110</v>
      </c>
    </row>
    <row r="605" spans="1:2" ht="15" customHeight="1" x14ac:dyDescent="0.25">
      <c r="A605" s="826" t="s">
        <v>1111</v>
      </c>
      <c r="B605" s="827" t="s">
        <v>1112</v>
      </c>
    </row>
    <row r="606" spans="1:2" ht="15" customHeight="1" x14ac:dyDescent="0.25">
      <c r="A606" s="826" t="s">
        <v>1113</v>
      </c>
      <c r="B606" s="827" t="s">
        <v>1114</v>
      </c>
    </row>
    <row r="607" spans="1:2" ht="15" customHeight="1" x14ac:dyDescent="0.25">
      <c r="A607" s="826" t="s">
        <v>1115</v>
      </c>
      <c r="B607" s="827" t="s">
        <v>1116</v>
      </c>
    </row>
    <row r="608" spans="1:2" ht="15" customHeight="1" x14ac:dyDescent="0.25">
      <c r="A608" s="826" t="s">
        <v>1117</v>
      </c>
      <c r="B608" s="827" t="s">
        <v>1118</v>
      </c>
    </row>
    <row r="609" spans="1:2" ht="15" customHeight="1" x14ac:dyDescent="0.25">
      <c r="A609" s="826" t="s">
        <v>1119</v>
      </c>
      <c r="B609" s="827" t="s">
        <v>1120</v>
      </c>
    </row>
    <row r="610" spans="1:2" ht="15" customHeight="1" x14ac:dyDescent="0.25">
      <c r="A610" s="826" t="s">
        <v>1121</v>
      </c>
      <c r="B610" s="827" t="s">
        <v>1122</v>
      </c>
    </row>
    <row r="611" spans="1:2" ht="15" customHeight="1" x14ac:dyDescent="0.25">
      <c r="A611" s="826" t="s">
        <v>1123</v>
      </c>
      <c r="B611" s="827" t="s">
        <v>1124</v>
      </c>
    </row>
    <row r="612" spans="1:2" ht="15" customHeight="1" x14ac:dyDescent="0.25">
      <c r="A612" s="826" t="s">
        <v>1125</v>
      </c>
      <c r="B612" s="827" t="s">
        <v>1126</v>
      </c>
    </row>
    <row r="613" spans="1:2" ht="15" customHeight="1" x14ac:dyDescent="0.25">
      <c r="A613" s="826" t="s">
        <v>1127</v>
      </c>
      <c r="B613" s="827" t="s">
        <v>1128</v>
      </c>
    </row>
    <row r="614" spans="1:2" ht="15" customHeight="1" x14ac:dyDescent="0.25">
      <c r="A614" s="826" t="s">
        <v>1129</v>
      </c>
      <c r="B614" s="827" t="s">
        <v>1130</v>
      </c>
    </row>
    <row r="615" spans="1:2" ht="15" customHeight="1" x14ac:dyDescent="0.25">
      <c r="A615" s="826" t="s">
        <v>1131</v>
      </c>
      <c r="B615" s="827" t="s">
        <v>1132</v>
      </c>
    </row>
    <row r="616" spans="1:2" ht="15" customHeight="1" x14ac:dyDescent="0.25">
      <c r="A616" s="826" t="s">
        <v>1133</v>
      </c>
      <c r="B616" s="827" t="s">
        <v>1134</v>
      </c>
    </row>
    <row r="617" spans="1:2" ht="15" customHeight="1" x14ac:dyDescent="0.25">
      <c r="A617" s="826" t="s">
        <v>1135</v>
      </c>
      <c r="B617" s="827" t="s">
        <v>1136</v>
      </c>
    </row>
    <row r="618" spans="1:2" ht="15" customHeight="1" x14ac:dyDescent="0.25">
      <c r="A618" s="826" t="s">
        <v>1137</v>
      </c>
      <c r="B618" s="827" t="s">
        <v>1138</v>
      </c>
    </row>
    <row r="619" spans="1:2" ht="15" customHeight="1" x14ac:dyDescent="0.25">
      <c r="A619" s="826" t="s">
        <v>1139</v>
      </c>
      <c r="B619" s="827" t="s">
        <v>1140</v>
      </c>
    </row>
    <row r="620" spans="1:2" ht="15" customHeight="1" x14ac:dyDescent="0.25">
      <c r="A620" s="826" t="s">
        <v>1141</v>
      </c>
      <c r="B620" s="827" t="s">
        <v>1142</v>
      </c>
    </row>
    <row r="621" spans="1:2" ht="15" customHeight="1" x14ac:dyDescent="0.25">
      <c r="A621" s="826" t="s">
        <v>1143</v>
      </c>
      <c r="B621" s="827" t="s">
        <v>1144</v>
      </c>
    </row>
    <row r="622" spans="1:2" ht="15" customHeight="1" x14ac:dyDescent="0.25">
      <c r="A622" s="826" t="s">
        <v>1145</v>
      </c>
      <c r="B622" s="827" t="s">
        <v>1146</v>
      </c>
    </row>
    <row r="623" spans="1:2" ht="15" customHeight="1" x14ac:dyDescent="0.25">
      <c r="A623" s="826" t="s">
        <v>1147</v>
      </c>
      <c r="B623" s="827" t="s">
        <v>1148</v>
      </c>
    </row>
    <row r="624" spans="1:2" ht="15" customHeight="1" x14ac:dyDescent="0.25">
      <c r="A624" s="826" t="s">
        <v>1149</v>
      </c>
      <c r="B624" s="827" t="s">
        <v>1150</v>
      </c>
    </row>
    <row r="625" spans="1:2" ht="15" customHeight="1" x14ac:dyDescent="0.25">
      <c r="A625" s="826" t="s">
        <v>1151</v>
      </c>
      <c r="B625" s="827" t="s">
        <v>1152</v>
      </c>
    </row>
    <row r="626" spans="1:2" ht="15" customHeight="1" x14ac:dyDescent="0.25">
      <c r="A626" s="826" t="s">
        <v>1153</v>
      </c>
      <c r="B626" s="827" t="s">
        <v>1154</v>
      </c>
    </row>
    <row r="627" spans="1:2" ht="15" customHeight="1" x14ac:dyDescent="0.25">
      <c r="A627" s="826" t="s">
        <v>1155</v>
      </c>
      <c r="B627" s="827" t="s">
        <v>1156</v>
      </c>
    </row>
    <row r="628" spans="1:2" ht="15" customHeight="1" x14ac:dyDescent="0.25">
      <c r="A628" s="826" t="s">
        <v>1157</v>
      </c>
      <c r="B628" s="827" t="s">
        <v>1158</v>
      </c>
    </row>
    <row r="629" spans="1:2" ht="15" customHeight="1" x14ac:dyDescent="0.25">
      <c r="A629" s="826" t="s">
        <v>1159</v>
      </c>
      <c r="B629" s="827" t="s">
        <v>1160</v>
      </c>
    </row>
    <row r="630" spans="1:2" ht="15" customHeight="1" x14ac:dyDescent="0.25">
      <c r="A630" s="826" t="s">
        <v>1161</v>
      </c>
      <c r="B630" s="827" t="s">
        <v>1162</v>
      </c>
    </row>
    <row r="631" spans="1:2" ht="15" customHeight="1" x14ac:dyDescent="0.25">
      <c r="A631" s="826" t="s">
        <v>1163</v>
      </c>
      <c r="B631" s="827" t="s">
        <v>1164</v>
      </c>
    </row>
    <row r="632" spans="1:2" ht="15" customHeight="1" x14ac:dyDescent="0.25">
      <c r="A632" s="826" t="s">
        <v>1165</v>
      </c>
      <c r="B632" s="827" t="s">
        <v>380</v>
      </c>
    </row>
    <row r="633" spans="1:2" ht="15" customHeight="1" x14ac:dyDescent="0.25">
      <c r="A633" s="826" t="s">
        <v>1166</v>
      </c>
      <c r="B633" s="827" t="s">
        <v>382</v>
      </c>
    </row>
    <row r="634" spans="1:2" ht="15" customHeight="1" x14ac:dyDescent="0.25">
      <c r="A634" s="826" t="s">
        <v>1167</v>
      </c>
      <c r="B634" s="827" t="s">
        <v>384</v>
      </c>
    </row>
    <row r="635" spans="1:2" ht="15" customHeight="1" x14ac:dyDescent="0.25">
      <c r="A635" s="826" t="s">
        <v>1168</v>
      </c>
      <c r="B635" s="827" t="s">
        <v>1169</v>
      </c>
    </row>
    <row r="636" spans="1:2" ht="15" customHeight="1" x14ac:dyDescent="0.25">
      <c r="A636" s="826" t="s">
        <v>1170</v>
      </c>
      <c r="B636" s="827" t="s">
        <v>1171</v>
      </c>
    </row>
    <row r="637" spans="1:2" ht="15" customHeight="1" x14ac:dyDescent="0.25">
      <c r="A637" s="826" t="s">
        <v>1172</v>
      </c>
      <c r="B637" s="827" t="s">
        <v>857</v>
      </c>
    </row>
    <row r="638" spans="1:2" ht="15" customHeight="1" x14ac:dyDescent="0.25">
      <c r="A638" s="826" t="s">
        <v>1173</v>
      </c>
      <c r="B638" s="827" t="s">
        <v>1174</v>
      </c>
    </row>
    <row r="639" spans="1:2" ht="15" customHeight="1" x14ac:dyDescent="0.25">
      <c r="A639" s="826"/>
      <c r="B639" s="827"/>
    </row>
    <row r="640" spans="1:2" ht="15" customHeight="1" x14ac:dyDescent="0.25">
      <c r="A640" s="826" t="s">
        <v>1175</v>
      </c>
      <c r="B640" s="827" t="s">
        <v>1176</v>
      </c>
    </row>
    <row r="641" spans="1:2" ht="15" customHeight="1" x14ac:dyDescent="0.25">
      <c r="A641" s="826" t="s">
        <v>1177</v>
      </c>
      <c r="B641" s="827" t="s">
        <v>1178</v>
      </c>
    </row>
    <row r="642" spans="1:2" ht="15" customHeight="1" x14ac:dyDescent="0.25">
      <c r="A642" s="826" t="s">
        <v>1179</v>
      </c>
      <c r="B642" s="827" t="s">
        <v>1180</v>
      </c>
    </row>
    <row r="643" spans="1:2" ht="15" customHeight="1" x14ac:dyDescent="0.25">
      <c r="A643" s="826" t="s">
        <v>1181</v>
      </c>
      <c r="B643" s="827" t="s">
        <v>1182</v>
      </c>
    </row>
    <row r="644" spans="1:2" ht="15" customHeight="1" x14ac:dyDescent="0.25">
      <c r="A644" s="826" t="s">
        <v>1183</v>
      </c>
      <c r="B644" s="827" t="s">
        <v>1184</v>
      </c>
    </row>
    <row r="645" spans="1:2" ht="15" customHeight="1" x14ac:dyDescent="0.25">
      <c r="A645" s="826" t="s">
        <v>1185</v>
      </c>
      <c r="B645" s="827" t="s">
        <v>1186</v>
      </c>
    </row>
    <row r="646" spans="1:2" ht="15" customHeight="1" x14ac:dyDescent="0.25">
      <c r="A646" s="826" t="s">
        <v>1187</v>
      </c>
      <c r="B646" s="827" t="s">
        <v>1188</v>
      </c>
    </row>
    <row r="647" spans="1:2" ht="15" customHeight="1" x14ac:dyDescent="0.25">
      <c r="A647" s="826" t="s">
        <v>1189</v>
      </c>
      <c r="B647" s="827" t="s">
        <v>1190</v>
      </c>
    </row>
    <row r="648" spans="1:2" ht="15" customHeight="1" x14ac:dyDescent="0.25">
      <c r="A648" s="826" t="s">
        <v>1191</v>
      </c>
      <c r="B648" s="827" t="s">
        <v>1190</v>
      </c>
    </row>
    <row r="649" spans="1:2" ht="15" customHeight="1" x14ac:dyDescent="0.25">
      <c r="A649" s="826" t="s">
        <v>1192</v>
      </c>
      <c r="B649" s="827" t="s">
        <v>227</v>
      </c>
    </row>
    <row r="650" spans="1:2" ht="15" customHeight="1" x14ac:dyDescent="0.25">
      <c r="A650" s="826" t="s">
        <v>1193</v>
      </c>
      <c r="B650" s="827" t="s">
        <v>380</v>
      </c>
    </row>
    <row r="651" spans="1:2" ht="15" customHeight="1" x14ac:dyDescent="0.25">
      <c r="A651" s="826" t="s">
        <v>1194</v>
      </c>
      <c r="B651" s="827" t="s">
        <v>382</v>
      </c>
    </row>
    <row r="652" spans="1:2" ht="15" customHeight="1" x14ac:dyDescent="0.25">
      <c r="A652" s="826" t="s">
        <v>1195</v>
      </c>
      <c r="B652" s="827" t="s">
        <v>384</v>
      </c>
    </row>
    <row r="653" spans="1:2" ht="15" customHeight="1" x14ac:dyDescent="0.25">
      <c r="A653" s="826" t="s">
        <v>1196</v>
      </c>
      <c r="B653" s="827" t="s">
        <v>386</v>
      </c>
    </row>
    <row r="654" spans="1:2" ht="15" customHeight="1" x14ac:dyDescent="0.25">
      <c r="A654" s="826" t="s">
        <v>1197</v>
      </c>
      <c r="B654" s="827" t="s">
        <v>511</v>
      </c>
    </row>
    <row r="655" spans="1:2" ht="15" customHeight="1" x14ac:dyDescent="0.25">
      <c r="A655" s="826" t="s">
        <v>1198</v>
      </c>
      <c r="B655" s="827" t="s">
        <v>1199</v>
      </c>
    </row>
    <row r="656" spans="1:2" ht="15" customHeight="1" x14ac:dyDescent="0.25">
      <c r="A656" s="826" t="s">
        <v>1200</v>
      </c>
      <c r="B656" s="827" t="s">
        <v>1201</v>
      </c>
    </row>
    <row r="657" spans="1:2" ht="15" customHeight="1" x14ac:dyDescent="0.25">
      <c r="A657" s="826" t="s">
        <v>1202</v>
      </c>
      <c r="B657" s="827" t="s">
        <v>1203</v>
      </c>
    </row>
    <row r="658" spans="1:2" ht="15" customHeight="1" x14ac:dyDescent="0.25">
      <c r="A658" s="826" t="s">
        <v>1204</v>
      </c>
      <c r="B658" s="827" t="s">
        <v>1205</v>
      </c>
    </row>
    <row r="659" spans="1:2" ht="15" customHeight="1" x14ac:dyDescent="0.25">
      <c r="A659" s="826" t="s">
        <v>1206</v>
      </c>
      <c r="B659" s="827" t="s">
        <v>1205</v>
      </c>
    </row>
    <row r="660" spans="1:2" x14ac:dyDescent="0.25">
      <c r="A660" s="826" t="s">
        <v>1207</v>
      </c>
      <c r="B660" s="827" t="s">
        <v>1208</v>
      </c>
    </row>
    <row r="661" spans="1:2" ht="15" customHeight="1" x14ac:dyDescent="0.25">
      <c r="A661" s="826" t="s">
        <v>1209</v>
      </c>
      <c r="B661" s="827" t="s">
        <v>1210</v>
      </c>
    </row>
    <row r="662" spans="1:2" ht="15" customHeight="1" x14ac:dyDescent="0.25">
      <c r="A662" s="826" t="s">
        <v>1211</v>
      </c>
      <c r="B662" s="827" t="s">
        <v>1210</v>
      </c>
    </row>
    <row r="663" spans="1:2" ht="15" customHeight="1" x14ac:dyDescent="0.25">
      <c r="A663" s="826" t="s">
        <v>1212</v>
      </c>
      <c r="B663" s="827" t="s">
        <v>1213</v>
      </c>
    </row>
    <row r="664" spans="1:2" ht="15" customHeight="1" x14ac:dyDescent="0.25">
      <c r="A664" s="826" t="s">
        <v>1214</v>
      </c>
      <c r="B664" s="827" t="s">
        <v>1215</v>
      </c>
    </row>
    <row r="665" spans="1:2" ht="15" customHeight="1" x14ac:dyDescent="0.25">
      <c r="A665" s="826" t="s">
        <v>1216</v>
      </c>
      <c r="B665" s="827" t="s">
        <v>1217</v>
      </c>
    </row>
    <row r="666" spans="1:2" ht="15" customHeight="1" x14ac:dyDescent="0.25">
      <c r="A666" s="826" t="s">
        <v>1218</v>
      </c>
      <c r="B666" s="827" t="s">
        <v>1217</v>
      </c>
    </row>
    <row r="667" spans="1:2" ht="15" customHeight="1" x14ac:dyDescent="0.25">
      <c r="A667" s="826" t="s">
        <v>1219</v>
      </c>
      <c r="B667" s="827" t="s">
        <v>378</v>
      </c>
    </row>
    <row r="668" spans="1:2" ht="15" customHeight="1" x14ac:dyDescent="0.25">
      <c r="A668" s="826" t="s">
        <v>1220</v>
      </c>
      <c r="B668" s="827" t="s">
        <v>1221</v>
      </c>
    </row>
    <row r="669" spans="1:2" ht="15" customHeight="1" x14ac:dyDescent="0.25">
      <c r="A669" s="826" t="s">
        <v>1222</v>
      </c>
      <c r="B669" s="827" t="s">
        <v>1223</v>
      </c>
    </row>
    <row r="670" spans="1:2" ht="15" customHeight="1" x14ac:dyDescent="0.25">
      <c r="A670" s="826" t="s">
        <v>1224</v>
      </c>
      <c r="B670" s="827" t="s">
        <v>1225</v>
      </c>
    </row>
    <row r="671" spans="1:2" ht="15" customHeight="1" x14ac:dyDescent="0.25">
      <c r="A671" s="826" t="s">
        <v>1226</v>
      </c>
      <c r="B671" s="827" t="s">
        <v>1227</v>
      </c>
    </row>
    <row r="672" spans="1:2" ht="15" customHeight="1" x14ac:dyDescent="0.25">
      <c r="A672" s="826" t="s">
        <v>1228</v>
      </c>
      <c r="B672" s="827" t="s">
        <v>1229</v>
      </c>
    </row>
    <row r="673" spans="1:2" ht="15" customHeight="1" x14ac:dyDescent="0.25">
      <c r="A673" s="826" t="s">
        <v>1230</v>
      </c>
      <c r="B673" s="827" t="s">
        <v>1231</v>
      </c>
    </row>
    <row r="674" spans="1:2" ht="15" customHeight="1" x14ac:dyDescent="0.25">
      <c r="A674" s="826" t="s">
        <v>1232</v>
      </c>
      <c r="B674" s="827" t="s">
        <v>964</v>
      </c>
    </row>
    <row r="675" spans="1:2" ht="15" customHeight="1" x14ac:dyDescent="0.25">
      <c r="A675" s="826" t="s">
        <v>1233</v>
      </c>
      <c r="B675" s="827" t="s">
        <v>1234</v>
      </c>
    </row>
    <row r="676" spans="1:2" ht="15" customHeight="1" x14ac:dyDescent="0.25">
      <c r="A676" s="826" t="s">
        <v>1235</v>
      </c>
      <c r="B676" s="827" t="s">
        <v>496</v>
      </c>
    </row>
    <row r="677" spans="1:2" ht="15" customHeight="1" x14ac:dyDescent="0.25">
      <c r="A677" s="826" t="s">
        <v>1236</v>
      </c>
      <c r="B677" s="827" t="s">
        <v>1237</v>
      </c>
    </row>
    <row r="678" spans="1:2" ht="15" customHeight="1" x14ac:dyDescent="0.25">
      <c r="A678" s="826" t="s">
        <v>1238</v>
      </c>
      <c r="B678" s="827" t="s">
        <v>1237</v>
      </c>
    </row>
    <row r="679" spans="1:2" ht="15" customHeight="1" x14ac:dyDescent="0.25">
      <c r="A679" s="826" t="s">
        <v>1239</v>
      </c>
      <c r="B679" s="827" t="s">
        <v>1240</v>
      </c>
    </row>
    <row r="680" spans="1:2" ht="15" customHeight="1" x14ac:dyDescent="0.25">
      <c r="A680" s="826" t="s">
        <v>1241</v>
      </c>
      <c r="B680" s="827" t="s">
        <v>1242</v>
      </c>
    </row>
    <row r="681" spans="1:2" ht="15" customHeight="1" x14ac:dyDescent="0.25">
      <c r="A681" s="826" t="s">
        <v>1243</v>
      </c>
      <c r="B681" s="827" t="s">
        <v>1242</v>
      </c>
    </row>
    <row r="682" spans="1:2" ht="15" customHeight="1" x14ac:dyDescent="0.25">
      <c r="A682" s="826" t="s">
        <v>1244</v>
      </c>
      <c r="B682" s="827" t="s">
        <v>1245</v>
      </c>
    </row>
    <row r="683" spans="1:2" ht="15" customHeight="1" x14ac:dyDescent="0.25">
      <c r="A683" s="826" t="s">
        <v>1246</v>
      </c>
      <c r="B683" s="827" t="s">
        <v>1247</v>
      </c>
    </row>
    <row r="684" spans="1:2" ht="15" customHeight="1" x14ac:dyDescent="0.25">
      <c r="A684" s="826" t="s">
        <v>1248</v>
      </c>
      <c r="B684" s="827" t="s">
        <v>1247</v>
      </c>
    </row>
    <row r="685" spans="1:2" ht="15" customHeight="1" x14ac:dyDescent="0.25">
      <c r="A685" s="826" t="s">
        <v>1249</v>
      </c>
      <c r="B685" s="827" t="s">
        <v>1250</v>
      </c>
    </row>
    <row r="686" spans="1:2" ht="15" customHeight="1" x14ac:dyDescent="0.25">
      <c r="A686" s="826" t="s">
        <v>1251</v>
      </c>
      <c r="B686" s="827" t="s">
        <v>1252</v>
      </c>
    </row>
    <row r="687" spans="1:2" ht="15" customHeight="1" x14ac:dyDescent="0.25">
      <c r="A687" s="826" t="s">
        <v>1253</v>
      </c>
      <c r="B687" s="827" t="s">
        <v>1254</v>
      </c>
    </row>
    <row r="688" spans="1:2" ht="15" customHeight="1" x14ac:dyDescent="0.25">
      <c r="A688" s="826" t="s">
        <v>1255</v>
      </c>
      <c r="B688" s="827" t="s">
        <v>1256</v>
      </c>
    </row>
    <row r="689" spans="1:2" ht="15" customHeight="1" x14ac:dyDescent="0.25">
      <c r="A689" s="826" t="s">
        <v>1257</v>
      </c>
      <c r="B689" s="827" t="s">
        <v>1258</v>
      </c>
    </row>
    <row r="690" spans="1:2" ht="15" customHeight="1" x14ac:dyDescent="0.25">
      <c r="A690" s="826" t="s">
        <v>1259</v>
      </c>
      <c r="B690" s="827" t="s">
        <v>1260</v>
      </c>
    </row>
    <row r="691" spans="1:2" ht="15" customHeight="1" x14ac:dyDescent="0.25">
      <c r="A691" s="826" t="s">
        <v>1261</v>
      </c>
      <c r="B691" s="827" t="s">
        <v>1262</v>
      </c>
    </row>
    <row r="692" spans="1:2" ht="15" customHeight="1" x14ac:dyDescent="0.25">
      <c r="A692" s="826" t="s">
        <v>1263</v>
      </c>
      <c r="B692" s="827" t="s">
        <v>166</v>
      </c>
    </row>
    <row r="693" spans="1:2" ht="15" customHeight="1" x14ac:dyDescent="0.25">
      <c r="A693" s="826" t="s">
        <v>1264</v>
      </c>
      <c r="B693" s="827" t="s">
        <v>166</v>
      </c>
    </row>
    <row r="694" spans="1:2" ht="15" customHeight="1" x14ac:dyDescent="0.25">
      <c r="A694" s="826" t="s">
        <v>1265</v>
      </c>
      <c r="B694" s="827" t="s">
        <v>1266</v>
      </c>
    </row>
    <row r="695" spans="1:2" ht="15" customHeight="1" x14ac:dyDescent="0.25">
      <c r="A695" s="826" t="s">
        <v>1267</v>
      </c>
      <c r="B695" s="827" t="s">
        <v>1268</v>
      </c>
    </row>
    <row r="696" spans="1:2" ht="15" customHeight="1" x14ac:dyDescent="0.25">
      <c r="A696" s="826" t="s">
        <v>1269</v>
      </c>
      <c r="B696" s="827" t="s">
        <v>1268</v>
      </c>
    </row>
    <row r="697" spans="1:2" ht="15" customHeight="1" x14ac:dyDescent="0.25">
      <c r="A697" s="826" t="s">
        <v>1270</v>
      </c>
      <c r="B697" s="827" t="s">
        <v>1271</v>
      </c>
    </row>
    <row r="698" spans="1:2" ht="15" customHeight="1" x14ac:dyDescent="0.25">
      <c r="A698" s="826" t="s">
        <v>1272</v>
      </c>
      <c r="B698" s="827" t="s">
        <v>1273</v>
      </c>
    </row>
    <row r="699" spans="1:2" ht="15" customHeight="1" x14ac:dyDescent="0.25">
      <c r="A699" s="826" t="s">
        <v>1274</v>
      </c>
      <c r="B699" s="827" t="s">
        <v>1275</v>
      </c>
    </row>
    <row r="700" spans="1:2" ht="15" customHeight="1" x14ac:dyDescent="0.25">
      <c r="A700" s="826" t="s">
        <v>1276</v>
      </c>
      <c r="B700" s="827" t="s">
        <v>1275</v>
      </c>
    </row>
    <row r="701" spans="1:2" ht="15" customHeight="1" x14ac:dyDescent="0.25">
      <c r="A701" s="826" t="s">
        <v>1277</v>
      </c>
      <c r="B701" s="827" t="s">
        <v>1278</v>
      </c>
    </row>
    <row r="702" spans="1:2" ht="15" customHeight="1" x14ac:dyDescent="0.25">
      <c r="A702" s="826" t="s">
        <v>1279</v>
      </c>
      <c r="B702" s="827" t="s">
        <v>1280</v>
      </c>
    </row>
    <row r="703" spans="1:2" ht="15" customHeight="1" x14ac:dyDescent="0.25">
      <c r="A703" s="826" t="s">
        <v>1281</v>
      </c>
      <c r="B703" s="827" t="s">
        <v>1282</v>
      </c>
    </row>
    <row r="704" spans="1:2" ht="15" customHeight="1" x14ac:dyDescent="0.25">
      <c r="A704" s="826" t="s">
        <v>1283</v>
      </c>
      <c r="B704" s="827" t="s">
        <v>1284</v>
      </c>
    </row>
    <row r="705" spans="1:2" ht="15" customHeight="1" x14ac:dyDescent="0.25">
      <c r="A705" s="826" t="s">
        <v>1285</v>
      </c>
      <c r="B705" s="827" t="s">
        <v>1286</v>
      </c>
    </row>
    <row r="706" spans="1:2" ht="15" customHeight="1" x14ac:dyDescent="0.25">
      <c r="A706" s="826" t="s">
        <v>1287</v>
      </c>
      <c r="B706" s="827" t="s">
        <v>1288</v>
      </c>
    </row>
    <row r="707" spans="1:2" ht="15" customHeight="1" x14ac:dyDescent="0.25">
      <c r="A707" s="826" t="s">
        <v>1289</v>
      </c>
      <c r="B707" s="827" t="s">
        <v>506</v>
      </c>
    </row>
    <row r="708" spans="1:2" x14ac:dyDescent="0.25">
      <c r="A708" s="826" t="s">
        <v>1290</v>
      </c>
      <c r="B708" s="827" t="s">
        <v>1291</v>
      </c>
    </row>
    <row r="709" spans="1:2" ht="15" customHeight="1" x14ac:dyDescent="0.25">
      <c r="A709" s="826" t="s">
        <v>1292</v>
      </c>
      <c r="B709" s="827" t="s">
        <v>1293</v>
      </c>
    </row>
    <row r="710" spans="1:2" ht="15" customHeight="1" x14ac:dyDescent="0.25">
      <c r="A710" s="826" t="s">
        <v>1294</v>
      </c>
      <c r="B710" s="827" t="s">
        <v>1295</v>
      </c>
    </row>
    <row r="711" spans="1:2" ht="15" customHeight="1" x14ac:dyDescent="0.25">
      <c r="A711" s="826" t="s">
        <v>1296</v>
      </c>
      <c r="B711" s="827" t="s">
        <v>1297</v>
      </c>
    </row>
    <row r="712" spans="1:2" ht="15" customHeight="1" x14ac:dyDescent="0.25">
      <c r="A712" s="826" t="s">
        <v>1298</v>
      </c>
      <c r="B712" s="827" t="s">
        <v>1299</v>
      </c>
    </row>
    <row r="713" spans="1:2" ht="15" customHeight="1" x14ac:dyDescent="0.25">
      <c r="A713" s="826" t="s">
        <v>1300</v>
      </c>
      <c r="B713" s="827" t="s">
        <v>1299</v>
      </c>
    </row>
    <row r="714" spans="1:2" ht="15" customHeight="1" x14ac:dyDescent="0.25">
      <c r="A714" s="826" t="s">
        <v>1301</v>
      </c>
      <c r="B714" s="827" t="s">
        <v>1302</v>
      </c>
    </row>
    <row r="715" spans="1:2" ht="15" customHeight="1" x14ac:dyDescent="0.25">
      <c r="A715" s="826" t="s">
        <v>1303</v>
      </c>
      <c r="B715" s="827" t="s">
        <v>1304</v>
      </c>
    </row>
    <row r="716" spans="1:2" ht="15" customHeight="1" x14ac:dyDescent="0.25">
      <c r="A716" s="826" t="s">
        <v>1305</v>
      </c>
      <c r="B716" s="827" t="s">
        <v>1304</v>
      </c>
    </row>
    <row r="717" spans="1:2" ht="15" customHeight="1" x14ac:dyDescent="0.25">
      <c r="A717" s="826" t="s">
        <v>1306</v>
      </c>
      <c r="B717" s="827" t="s">
        <v>1307</v>
      </c>
    </row>
    <row r="718" spans="1:2" ht="15" customHeight="1" x14ac:dyDescent="0.25">
      <c r="A718" s="826" t="s">
        <v>1308</v>
      </c>
      <c r="B718" s="827" t="s">
        <v>1309</v>
      </c>
    </row>
    <row r="719" spans="1:2" ht="15" customHeight="1" x14ac:dyDescent="0.25">
      <c r="A719" s="826" t="s">
        <v>1310</v>
      </c>
      <c r="B719" s="827" t="s">
        <v>1311</v>
      </c>
    </row>
    <row r="720" spans="1:2" ht="15" customHeight="1" x14ac:dyDescent="0.25">
      <c r="A720" s="826" t="s">
        <v>1312</v>
      </c>
      <c r="B720" s="827" t="s">
        <v>438</v>
      </c>
    </row>
    <row r="721" spans="1:2" ht="15" customHeight="1" x14ac:dyDescent="0.25">
      <c r="A721" s="826" t="s">
        <v>1313</v>
      </c>
      <c r="B721" s="827" t="s">
        <v>1314</v>
      </c>
    </row>
    <row r="722" spans="1:2" ht="15" customHeight="1" x14ac:dyDescent="0.25">
      <c r="A722" s="826" t="s">
        <v>1315</v>
      </c>
      <c r="B722" s="827" t="s">
        <v>1316</v>
      </c>
    </row>
    <row r="723" spans="1:2" ht="15" customHeight="1" x14ac:dyDescent="0.25">
      <c r="A723" s="826" t="s">
        <v>1317</v>
      </c>
      <c r="B723" s="827" t="s">
        <v>1318</v>
      </c>
    </row>
    <row r="724" spans="1:2" ht="15" customHeight="1" x14ac:dyDescent="0.25">
      <c r="A724" s="826" t="s">
        <v>1319</v>
      </c>
      <c r="B724" s="827" t="s">
        <v>1320</v>
      </c>
    </row>
    <row r="725" spans="1:2" ht="15" customHeight="1" x14ac:dyDescent="0.25">
      <c r="A725" s="826" t="s">
        <v>1321</v>
      </c>
      <c r="B725" s="827" t="s">
        <v>168</v>
      </c>
    </row>
    <row r="726" spans="1:2" ht="15" customHeight="1" x14ac:dyDescent="0.25">
      <c r="A726" s="826" t="s">
        <v>1322</v>
      </c>
      <c r="B726" s="827" t="s">
        <v>168</v>
      </c>
    </row>
    <row r="727" spans="1:2" ht="15" customHeight="1" x14ac:dyDescent="0.25">
      <c r="A727" s="826" t="s">
        <v>1323</v>
      </c>
      <c r="B727" s="827" t="s">
        <v>1324</v>
      </c>
    </row>
    <row r="728" spans="1:2" ht="15" customHeight="1" x14ac:dyDescent="0.25">
      <c r="A728" s="826" t="s">
        <v>1325</v>
      </c>
      <c r="B728" s="827" t="s">
        <v>1324</v>
      </c>
    </row>
    <row r="729" spans="1:2" ht="15" customHeight="1" x14ac:dyDescent="0.25">
      <c r="A729" s="826" t="s">
        <v>1326</v>
      </c>
      <c r="B729" s="827" t="s">
        <v>1327</v>
      </c>
    </row>
    <row r="730" spans="1:2" ht="15" customHeight="1" x14ac:dyDescent="0.25">
      <c r="A730" s="826" t="s">
        <v>1328</v>
      </c>
      <c r="B730" s="827" t="s">
        <v>1329</v>
      </c>
    </row>
    <row r="731" spans="1:2" ht="15" customHeight="1" x14ac:dyDescent="0.25">
      <c r="A731" s="826" t="s">
        <v>1330</v>
      </c>
      <c r="B731" s="827" t="s">
        <v>1331</v>
      </c>
    </row>
    <row r="732" spans="1:2" ht="15" customHeight="1" x14ac:dyDescent="0.25">
      <c r="A732" s="826" t="s">
        <v>1332</v>
      </c>
      <c r="B732" s="827" t="s">
        <v>1333</v>
      </c>
    </row>
    <row r="733" spans="1:2" ht="15" customHeight="1" x14ac:dyDescent="0.25">
      <c r="A733" s="826" t="s">
        <v>1334</v>
      </c>
      <c r="B733" s="827" t="s">
        <v>1335</v>
      </c>
    </row>
    <row r="734" spans="1:2" ht="15" customHeight="1" x14ac:dyDescent="0.25">
      <c r="A734" s="826" t="s">
        <v>1336</v>
      </c>
      <c r="B734" s="827" t="s">
        <v>1337</v>
      </c>
    </row>
    <row r="735" spans="1:2" ht="15" customHeight="1" x14ac:dyDescent="0.25">
      <c r="A735" s="826" t="s">
        <v>1338</v>
      </c>
      <c r="B735" s="827" t="s">
        <v>1339</v>
      </c>
    </row>
    <row r="736" spans="1:2" ht="15" customHeight="1" x14ac:dyDescent="0.25">
      <c r="A736" s="826" t="s">
        <v>1340</v>
      </c>
      <c r="B736" s="827" t="s">
        <v>1341</v>
      </c>
    </row>
    <row r="737" spans="1:2" ht="15" customHeight="1" x14ac:dyDescent="0.25">
      <c r="A737" s="826" t="s">
        <v>1342</v>
      </c>
      <c r="B737" s="827" t="s">
        <v>1343</v>
      </c>
    </row>
    <row r="738" spans="1:2" ht="15" customHeight="1" x14ac:dyDescent="0.25">
      <c r="A738" s="826" t="s">
        <v>1344</v>
      </c>
      <c r="B738" s="827" t="s">
        <v>1345</v>
      </c>
    </row>
    <row r="739" spans="1:2" ht="15" customHeight="1" x14ac:dyDescent="0.25">
      <c r="A739" s="826" t="s">
        <v>1346</v>
      </c>
      <c r="B739" s="827" t="s">
        <v>1347</v>
      </c>
    </row>
    <row r="740" spans="1:2" ht="15" customHeight="1" x14ac:dyDescent="0.25">
      <c r="A740" s="826" t="s">
        <v>1348</v>
      </c>
      <c r="B740" s="827" t="s">
        <v>1349</v>
      </c>
    </row>
    <row r="741" spans="1:2" ht="15" customHeight="1" x14ac:dyDescent="0.25">
      <c r="A741" s="826" t="s">
        <v>1350</v>
      </c>
      <c r="B741" s="827" t="s">
        <v>1351</v>
      </c>
    </row>
    <row r="742" spans="1:2" ht="15" customHeight="1" x14ac:dyDescent="0.25">
      <c r="A742" s="826" t="s">
        <v>1352</v>
      </c>
      <c r="B742" s="827" t="s">
        <v>1353</v>
      </c>
    </row>
    <row r="743" spans="1:2" ht="15" customHeight="1" x14ac:dyDescent="0.25">
      <c r="A743" s="826" t="s">
        <v>1354</v>
      </c>
      <c r="B743" s="827" t="s">
        <v>1355</v>
      </c>
    </row>
    <row r="744" spans="1:2" ht="15" customHeight="1" x14ac:dyDescent="0.25">
      <c r="A744" s="826" t="s">
        <v>1356</v>
      </c>
      <c r="B744" s="827" t="s">
        <v>1357</v>
      </c>
    </row>
    <row r="745" spans="1:2" ht="15" customHeight="1" x14ac:dyDescent="0.25">
      <c r="A745" s="826" t="s">
        <v>1358</v>
      </c>
      <c r="B745" s="827" t="s">
        <v>1359</v>
      </c>
    </row>
    <row r="746" spans="1:2" ht="15" customHeight="1" x14ac:dyDescent="0.25">
      <c r="A746" s="826" t="s">
        <v>1360</v>
      </c>
      <c r="B746" s="827" t="s">
        <v>1361</v>
      </c>
    </row>
    <row r="747" spans="1:2" ht="15" customHeight="1" x14ac:dyDescent="0.25">
      <c r="A747" s="826" t="s">
        <v>1362</v>
      </c>
      <c r="B747" s="827" t="s">
        <v>1363</v>
      </c>
    </row>
    <row r="748" spans="1:2" ht="15" customHeight="1" x14ac:dyDescent="0.25">
      <c r="A748" s="826" t="s">
        <v>1364</v>
      </c>
      <c r="B748" s="827" t="s">
        <v>1365</v>
      </c>
    </row>
    <row r="749" spans="1:2" ht="15" customHeight="1" x14ac:dyDescent="0.25">
      <c r="A749" s="826" t="s">
        <v>1366</v>
      </c>
      <c r="B749" s="827" t="s">
        <v>1367</v>
      </c>
    </row>
    <row r="750" spans="1:2" ht="15" customHeight="1" x14ac:dyDescent="0.25">
      <c r="A750" s="826" t="s">
        <v>1368</v>
      </c>
      <c r="B750" s="827" t="s">
        <v>1355</v>
      </c>
    </row>
    <row r="751" spans="1:2" ht="15" customHeight="1" x14ac:dyDescent="0.25">
      <c r="A751" s="826" t="s">
        <v>1369</v>
      </c>
      <c r="B751" s="827" t="s">
        <v>1343</v>
      </c>
    </row>
    <row r="752" spans="1:2" ht="15" customHeight="1" x14ac:dyDescent="0.25">
      <c r="A752" s="826" t="s">
        <v>1370</v>
      </c>
      <c r="B752" s="827" t="s">
        <v>1335</v>
      </c>
    </row>
    <row r="753" spans="1:2" ht="15" customHeight="1" x14ac:dyDescent="0.25">
      <c r="A753" s="826" t="s">
        <v>1371</v>
      </c>
      <c r="B753" s="827" t="s">
        <v>1333</v>
      </c>
    </row>
    <row r="754" spans="1:2" ht="15" customHeight="1" x14ac:dyDescent="0.25">
      <c r="A754" s="826" t="s">
        <v>1372</v>
      </c>
      <c r="B754" s="827" t="s">
        <v>1373</v>
      </c>
    </row>
    <row r="755" spans="1:2" ht="15" customHeight="1" x14ac:dyDescent="0.25">
      <c r="A755" s="826" t="s">
        <v>1374</v>
      </c>
      <c r="B755" s="827" t="s">
        <v>1347</v>
      </c>
    </row>
    <row r="756" spans="1:2" ht="15" customHeight="1" x14ac:dyDescent="0.25">
      <c r="A756" s="826" t="s">
        <v>1375</v>
      </c>
      <c r="B756" s="827" t="s">
        <v>1351</v>
      </c>
    </row>
    <row r="757" spans="1:2" ht="15" customHeight="1" x14ac:dyDescent="0.25">
      <c r="A757" s="826" t="s">
        <v>1376</v>
      </c>
      <c r="B757" s="827" t="s">
        <v>1357</v>
      </c>
    </row>
    <row r="758" spans="1:2" ht="15" customHeight="1" x14ac:dyDescent="0.25">
      <c r="A758" s="826" t="s">
        <v>1377</v>
      </c>
      <c r="B758" s="827" t="s">
        <v>1345</v>
      </c>
    </row>
    <row r="759" spans="1:2" ht="15" customHeight="1" x14ac:dyDescent="0.25">
      <c r="A759" s="826" t="s">
        <v>1378</v>
      </c>
      <c r="B759" s="827" t="s">
        <v>1339</v>
      </c>
    </row>
    <row r="760" spans="1:2" ht="15" customHeight="1" x14ac:dyDescent="0.25">
      <c r="A760" s="826" t="s">
        <v>1379</v>
      </c>
      <c r="B760" s="827" t="s">
        <v>1341</v>
      </c>
    </row>
    <row r="761" spans="1:2" ht="15" customHeight="1" x14ac:dyDescent="0.25">
      <c r="A761" s="826" t="s">
        <v>1380</v>
      </c>
      <c r="B761" s="827" t="s">
        <v>1361</v>
      </c>
    </row>
    <row r="762" spans="1:2" ht="15" customHeight="1" x14ac:dyDescent="0.25">
      <c r="A762" s="826" t="s">
        <v>1381</v>
      </c>
      <c r="B762" s="827" t="s">
        <v>1359</v>
      </c>
    </row>
    <row r="763" spans="1:2" ht="15" customHeight="1" x14ac:dyDescent="0.25">
      <c r="A763" s="826" t="s">
        <v>1382</v>
      </c>
      <c r="B763" s="827" t="s">
        <v>1337</v>
      </c>
    </row>
    <row r="764" spans="1:2" ht="15" customHeight="1" x14ac:dyDescent="0.25">
      <c r="A764" s="826" t="s">
        <v>1383</v>
      </c>
      <c r="B764" s="827" t="s">
        <v>1384</v>
      </c>
    </row>
    <row r="765" spans="1:2" ht="15" customHeight="1" x14ac:dyDescent="0.25">
      <c r="A765" s="826" t="s">
        <v>1385</v>
      </c>
      <c r="B765" s="827" t="s">
        <v>1386</v>
      </c>
    </row>
    <row r="766" spans="1:2" ht="15" customHeight="1" x14ac:dyDescent="0.25">
      <c r="A766" s="826" t="s">
        <v>1387</v>
      </c>
      <c r="B766" s="827" t="s">
        <v>1388</v>
      </c>
    </row>
    <row r="767" spans="1:2" ht="15" customHeight="1" x14ac:dyDescent="0.25">
      <c r="A767" s="826" t="s">
        <v>1389</v>
      </c>
      <c r="B767" s="827" t="s">
        <v>1388</v>
      </c>
    </row>
    <row r="768" spans="1:2" ht="15" customHeight="1" x14ac:dyDescent="0.25">
      <c r="A768" s="826" t="s">
        <v>1390</v>
      </c>
      <c r="B768" s="827" t="s">
        <v>1391</v>
      </c>
    </row>
    <row r="769" spans="1:2" ht="15" customHeight="1" x14ac:dyDescent="0.25">
      <c r="A769" s="826" t="s">
        <v>1392</v>
      </c>
      <c r="B769" s="827" t="s">
        <v>1393</v>
      </c>
    </row>
    <row r="770" spans="1:2" ht="15" customHeight="1" x14ac:dyDescent="0.25">
      <c r="A770" s="826" t="s">
        <v>1394</v>
      </c>
      <c r="B770" s="827" t="s">
        <v>1395</v>
      </c>
    </row>
    <row r="771" spans="1:2" ht="15" customHeight="1" x14ac:dyDescent="0.25">
      <c r="A771" s="826" t="s">
        <v>1396</v>
      </c>
      <c r="B771" s="827" t="s">
        <v>1397</v>
      </c>
    </row>
    <row r="772" spans="1:2" ht="15" customHeight="1" x14ac:dyDescent="0.25">
      <c r="A772" s="826" t="s">
        <v>1398</v>
      </c>
      <c r="B772" s="827" t="s">
        <v>969</v>
      </c>
    </row>
    <row r="773" spans="1:2" ht="15" customHeight="1" x14ac:dyDescent="0.25">
      <c r="A773" s="826" t="s">
        <v>1399</v>
      </c>
      <c r="B773" s="827" t="s">
        <v>1400</v>
      </c>
    </row>
    <row r="774" spans="1:2" ht="15" customHeight="1" x14ac:dyDescent="0.25">
      <c r="A774" s="826" t="s">
        <v>1401</v>
      </c>
      <c r="B774" s="827" t="s">
        <v>1402</v>
      </c>
    </row>
    <row r="775" spans="1:2" ht="15" customHeight="1" x14ac:dyDescent="0.25">
      <c r="A775" s="826" t="s">
        <v>1403</v>
      </c>
      <c r="B775" s="827" t="s">
        <v>1402</v>
      </c>
    </row>
    <row r="776" spans="1:2" ht="15" customHeight="1" x14ac:dyDescent="0.25">
      <c r="A776" s="826" t="s">
        <v>1404</v>
      </c>
      <c r="B776" s="827" t="s">
        <v>1405</v>
      </c>
    </row>
    <row r="777" spans="1:2" ht="15" customHeight="1" x14ac:dyDescent="0.25">
      <c r="A777" s="826" t="s">
        <v>1406</v>
      </c>
      <c r="B777" s="827" t="s">
        <v>1405</v>
      </c>
    </row>
    <row r="778" spans="1:2" ht="15" customHeight="1" x14ac:dyDescent="0.25">
      <c r="A778" s="826" t="s">
        <v>1407</v>
      </c>
      <c r="B778" s="827" t="s">
        <v>1408</v>
      </c>
    </row>
    <row r="779" spans="1:2" ht="15" customHeight="1" x14ac:dyDescent="0.25">
      <c r="A779" s="826" t="s">
        <v>1409</v>
      </c>
      <c r="B779" s="827" t="s">
        <v>1408</v>
      </c>
    </row>
    <row r="780" spans="1:2" ht="15" customHeight="1" x14ac:dyDescent="0.25">
      <c r="A780" s="826" t="s">
        <v>1410</v>
      </c>
      <c r="B780" s="827" t="s">
        <v>956</v>
      </c>
    </row>
    <row r="781" spans="1:2" ht="15" customHeight="1" x14ac:dyDescent="0.25">
      <c r="A781" s="826" t="s">
        <v>1411</v>
      </c>
      <c r="B781" s="827" t="s">
        <v>1412</v>
      </c>
    </row>
    <row r="782" spans="1:2" ht="15" customHeight="1" x14ac:dyDescent="0.25">
      <c r="A782" s="826" t="s">
        <v>1413</v>
      </c>
      <c r="B782" s="827" t="s">
        <v>1414</v>
      </c>
    </row>
    <row r="783" spans="1:2" ht="15" customHeight="1" x14ac:dyDescent="0.25">
      <c r="A783" s="826" t="s">
        <v>1415</v>
      </c>
      <c r="B783" s="827" t="s">
        <v>179</v>
      </c>
    </row>
    <row r="784" spans="1:2" ht="15" customHeight="1" x14ac:dyDescent="0.25">
      <c r="A784" s="826" t="s">
        <v>1416</v>
      </c>
      <c r="B784" s="827" t="s">
        <v>179</v>
      </c>
    </row>
    <row r="785" spans="1:2" ht="15" customHeight="1" x14ac:dyDescent="0.25">
      <c r="A785" s="826" t="s">
        <v>1417</v>
      </c>
      <c r="B785" s="827" t="s">
        <v>1418</v>
      </c>
    </row>
    <row r="786" spans="1:2" ht="15" customHeight="1" x14ac:dyDescent="0.25">
      <c r="A786" s="826" t="s">
        <v>1419</v>
      </c>
      <c r="B786" s="827" t="s">
        <v>1418</v>
      </c>
    </row>
    <row r="787" spans="1:2" ht="15" customHeight="1" x14ac:dyDescent="0.25">
      <c r="A787" s="826" t="s">
        <v>1420</v>
      </c>
      <c r="B787" s="827" t="s">
        <v>172</v>
      </c>
    </row>
    <row r="788" spans="1:2" ht="15" customHeight="1" x14ac:dyDescent="0.25">
      <c r="A788" s="826" t="s">
        <v>1421</v>
      </c>
      <c r="B788" s="827" t="s">
        <v>1422</v>
      </c>
    </row>
    <row r="789" spans="1:2" ht="15" customHeight="1" x14ac:dyDescent="0.25">
      <c r="A789" s="826" t="s">
        <v>1423</v>
      </c>
      <c r="B789" s="827" t="s">
        <v>857</v>
      </c>
    </row>
    <row r="790" spans="1:2" ht="15" customHeight="1" x14ac:dyDescent="0.25">
      <c r="A790" s="826" t="s">
        <v>1424</v>
      </c>
      <c r="B790" s="827" t="s">
        <v>1425</v>
      </c>
    </row>
    <row r="791" spans="1:2" ht="15" customHeight="1" x14ac:dyDescent="0.25">
      <c r="A791" s="826" t="s">
        <v>1426</v>
      </c>
      <c r="B791" s="827" t="s">
        <v>1427</v>
      </c>
    </row>
    <row r="792" spans="1:2" ht="15" customHeight="1" x14ac:dyDescent="0.25">
      <c r="A792" s="826" t="s">
        <v>1428</v>
      </c>
      <c r="B792" s="827" t="s">
        <v>173</v>
      </c>
    </row>
    <row r="793" spans="1:2" ht="15" customHeight="1" x14ac:dyDescent="0.25">
      <c r="A793" s="826" t="s">
        <v>1429</v>
      </c>
      <c r="B793" s="827" t="s">
        <v>1297</v>
      </c>
    </row>
    <row r="794" spans="1:2" ht="15" customHeight="1" x14ac:dyDescent="0.25">
      <c r="A794" s="826" t="s">
        <v>1430</v>
      </c>
      <c r="B794" s="827" t="s">
        <v>1293</v>
      </c>
    </row>
    <row r="795" spans="1:2" ht="15" customHeight="1" x14ac:dyDescent="0.25">
      <c r="A795" s="826"/>
      <c r="B795" s="827"/>
    </row>
    <row r="796" spans="1:2" ht="15" customHeight="1" x14ac:dyDescent="0.25">
      <c r="A796" s="826" t="s">
        <v>1431</v>
      </c>
      <c r="B796" s="827" t="s">
        <v>1432</v>
      </c>
    </row>
    <row r="797" spans="1:2" ht="15" customHeight="1" x14ac:dyDescent="0.25">
      <c r="A797" s="826" t="s">
        <v>1433</v>
      </c>
      <c r="B797" s="827" t="s">
        <v>482</v>
      </c>
    </row>
    <row r="798" spans="1:2" ht="15" customHeight="1" x14ac:dyDescent="0.25">
      <c r="A798" s="826" t="s">
        <v>1434</v>
      </c>
      <c r="B798" s="827" t="s">
        <v>380</v>
      </c>
    </row>
    <row r="799" spans="1:2" ht="15" customHeight="1" x14ac:dyDescent="0.25">
      <c r="A799" s="826" t="s">
        <v>1435</v>
      </c>
      <c r="B799" s="827" t="s">
        <v>382</v>
      </c>
    </row>
    <row r="800" spans="1:2" ht="15" customHeight="1" x14ac:dyDescent="0.25">
      <c r="A800" s="826" t="s">
        <v>1436</v>
      </c>
      <c r="B800" s="827" t="s">
        <v>384</v>
      </c>
    </row>
    <row r="801" spans="1:2" ht="15" customHeight="1" x14ac:dyDescent="0.25">
      <c r="A801" s="826" t="s">
        <v>1437</v>
      </c>
      <c r="B801" s="827" t="s">
        <v>386</v>
      </c>
    </row>
    <row r="802" spans="1:2" ht="15" customHeight="1" x14ac:dyDescent="0.25">
      <c r="A802" s="826" t="s">
        <v>1438</v>
      </c>
      <c r="B802" s="827" t="s">
        <v>511</v>
      </c>
    </row>
    <row r="803" spans="1:2" ht="15" customHeight="1" x14ac:dyDescent="0.25">
      <c r="A803" s="826" t="s">
        <v>1439</v>
      </c>
      <c r="B803" s="827" t="s">
        <v>378</v>
      </c>
    </row>
    <row r="804" spans="1:2" ht="15" customHeight="1" x14ac:dyDescent="0.25">
      <c r="A804" s="826" t="s">
        <v>1440</v>
      </c>
      <c r="B804" s="827" t="s">
        <v>1441</v>
      </c>
    </row>
    <row r="805" spans="1:2" ht="15" customHeight="1" x14ac:dyDescent="0.25">
      <c r="A805" s="826" t="s">
        <v>1442</v>
      </c>
      <c r="B805" s="827" t="s">
        <v>502</v>
      </c>
    </row>
    <row r="806" spans="1:2" ht="15" customHeight="1" x14ac:dyDescent="0.25">
      <c r="A806" s="826" t="s">
        <v>1443</v>
      </c>
      <c r="B806" s="827" t="s">
        <v>504</v>
      </c>
    </row>
    <row r="807" spans="1:2" ht="15" customHeight="1" x14ac:dyDescent="0.25">
      <c r="A807" s="826" t="s">
        <v>1444</v>
      </c>
      <c r="B807" s="827" t="s">
        <v>506</v>
      </c>
    </row>
    <row r="808" spans="1:2" ht="15" customHeight="1" x14ac:dyDescent="0.25">
      <c r="A808" s="826" t="s">
        <v>1445</v>
      </c>
      <c r="B808" s="827" t="s">
        <v>857</v>
      </c>
    </row>
    <row r="809" spans="1:2" ht="15" customHeight="1" x14ac:dyDescent="0.25">
      <c r="A809" s="826" t="s">
        <v>1446</v>
      </c>
      <c r="B809" s="827" t="s">
        <v>1447</v>
      </c>
    </row>
    <row r="810" spans="1:2" ht="15" customHeight="1" x14ac:dyDescent="0.25">
      <c r="A810" s="826"/>
      <c r="B810" s="827"/>
    </row>
    <row r="811" spans="1:2" ht="15" customHeight="1" x14ac:dyDescent="0.25">
      <c r="A811" s="826" t="s">
        <v>1448</v>
      </c>
      <c r="B811" s="827" t="s">
        <v>1449</v>
      </c>
    </row>
    <row r="812" spans="1:2" ht="15" customHeight="1" x14ac:dyDescent="0.25">
      <c r="A812" s="826" t="s">
        <v>1450</v>
      </c>
      <c r="B812" s="827" t="s">
        <v>482</v>
      </c>
    </row>
    <row r="813" spans="1:2" ht="15" customHeight="1" x14ac:dyDescent="0.25">
      <c r="A813" s="826" t="s">
        <v>1451</v>
      </c>
      <c r="B813" s="827" t="s">
        <v>380</v>
      </c>
    </row>
    <row r="814" spans="1:2" ht="15" customHeight="1" x14ac:dyDescent="0.25">
      <c r="A814" s="826" t="s">
        <v>1452</v>
      </c>
      <c r="B814" s="827" t="s">
        <v>382</v>
      </c>
    </row>
    <row r="815" spans="1:2" ht="15" customHeight="1" x14ac:dyDescent="0.25">
      <c r="A815" s="826" t="s">
        <v>1453</v>
      </c>
      <c r="B815" s="827" t="s">
        <v>384</v>
      </c>
    </row>
    <row r="816" spans="1:2" ht="15" customHeight="1" x14ac:dyDescent="0.25">
      <c r="A816" s="826" t="s">
        <v>1454</v>
      </c>
      <c r="B816" s="827" t="s">
        <v>386</v>
      </c>
    </row>
    <row r="817" spans="1:2" ht="15" customHeight="1" x14ac:dyDescent="0.25">
      <c r="A817" s="826" t="s">
        <v>1455</v>
      </c>
      <c r="B817" s="827" t="s">
        <v>511</v>
      </c>
    </row>
    <row r="818" spans="1:2" ht="15" customHeight="1" x14ac:dyDescent="0.25">
      <c r="A818" s="826" t="s">
        <v>1456</v>
      </c>
      <c r="B818" s="827" t="s">
        <v>378</v>
      </c>
    </row>
    <row r="819" spans="1:2" ht="15" customHeight="1" x14ac:dyDescent="0.25">
      <c r="A819" s="826" t="s">
        <v>1457</v>
      </c>
      <c r="B819" s="827" t="s">
        <v>1458</v>
      </c>
    </row>
    <row r="820" spans="1:2" ht="15" customHeight="1" x14ac:dyDescent="0.25">
      <c r="A820" s="826" t="s">
        <v>1459</v>
      </c>
      <c r="B820" s="827" t="s">
        <v>1460</v>
      </c>
    </row>
    <row r="821" spans="1:2" ht="15" customHeight="1" x14ac:dyDescent="0.25">
      <c r="A821" s="826" t="s">
        <v>1461</v>
      </c>
      <c r="B821" s="827" t="s">
        <v>1462</v>
      </c>
    </row>
    <row r="822" spans="1:2" ht="15" customHeight="1" x14ac:dyDescent="0.25">
      <c r="A822" s="826" t="s">
        <v>1463</v>
      </c>
      <c r="B822" s="827" t="s">
        <v>504</v>
      </c>
    </row>
    <row r="823" spans="1:2" ht="15" customHeight="1" x14ac:dyDescent="0.25">
      <c r="A823" s="826" t="s">
        <v>1464</v>
      </c>
      <c r="B823" s="827" t="s">
        <v>506</v>
      </c>
    </row>
    <row r="824" spans="1:2" ht="15" customHeight="1" x14ac:dyDescent="0.25">
      <c r="A824" s="826" t="s">
        <v>1465</v>
      </c>
      <c r="B824" s="827" t="s">
        <v>857</v>
      </c>
    </row>
    <row r="825" spans="1:2" ht="15" customHeight="1" x14ac:dyDescent="0.25">
      <c r="A825" s="826"/>
      <c r="B825" s="827"/>
    </row>
    <row r="826" spans="1:2" ht="15" customHeight="1" x14ac:dyDescent="0.25">
      <c r="A826" s="826" t="s">
        <v>1466</v>
      </c>
      <c r="B826" s="827" t="s">
        <v>1467</v>
      </c>
    </row>
    <row r="827" spans="1:2" ht="15" customHeight="1" x14ac:dyDescent="0.25">
      <c r="A827" s="826" t="s">
        <v>1468</v>
      </c>
      <c r="B827" s="827" t="s">
        <v>482</v>
      </c>
    </row>
    <row r="828" spans="1:2" ht="15" customHeight="1" x14ac:dyDescent="0.25">
      <c r="A828" s="826" t="s">
        <v>1469</v>
      </c>
      <c r="B828" s="827" t="s">
        <v>380</v>
      </c>
    </row>
    <row r="829" spans="1:2" ht="15" customHeight="1" x14ac:dyDescent="0.25">
      <c r="A829" s="826" t="s">
        <v>1470</v>
      </c>
      <c r="B829" s="827" t="s">
        <v>382</v>
      </c>
    </row>
    <row r="830" spans="1:2" ht="15" customHeight="1" x14ac:dyDescent="0.25">
      <c r="A830" s="826" t="s">
        <v>1471</v>
      </c>
      <c r="B830" s="827" t="s">
        <v>384</v>
      </c>
    </row>
    <row r="831" spans="1:2" ht="15" customHeight="1" x14ac:dyDescent="0.25">
      <c r="A831" s="826" t="s">
        <v>1472</v>
      </c>
      <c r="B831" s="827" t="s">
        <v>386</v>
      </c>
    </row>
    <row r="832" spans="1:2" ht="15" customHeight="1" x14ac:dyDescent="0.25">
      <c r="A832" s="826" t="s">
        <v>1473</v>
      </c>
      <c r="B832" s="827" t="s">
        <v>511</v>
      </c>
    </row>
    <row r="833" spans="1:2" ht="15" customHeight="1" x14ac:dyDescent="0.25">
      <c r="A833" s="826" t="s">
        <v>1474</v>
      </c>
      <c r="B833" s="827" t="s">
        <v>378</v>
      </c>
    </row>
    <row r="834" spans="1:2" ht="15" customHeight="1" x14ac:dyDescent="0.25">
      <c r="A834" s="826" t="s">
        <v>1475</v>
      </c>
      <c r="B834" s="827" t="s">
        <v>496</v>
      </c>
    </row>
    <row r="835" spans="1:2" ht="15" customHeight="1" x14ac:dyDescent="0.25">
      <c r="A835" s="826" t="s">
        <v>1476</v>
      </c>
      <c r="B835" s="827" t="s">
        <v>504</v>
      </c>
    </row>
    <row r="836" spans="1:2" ht="15" customHeight="1" x14ac:dyDescent="0.25">
      <c r="A836" s="826" t="s">
        <v>1477</v>
      </c>
      <c r="B836" s="827" t="s">
        <v>506</v>
      </c>
    </row>
    <row r="837" spans="1:2" ht="15" customHeight="1" x14ac:dyDescent="0.25">
      <c r="A837" s="826" t="s">
        <v>1478</v>
      </c>
      <c r="B837" s="827" t="s">
        <v>1479</v>
      </c>
    </row>
    <row r="838" spans="1:2" ht="15" customHeight="1" x14ac:dyDescent="0.25">
      <c r="A838" s="826" t="s">
        <v>1480</v>
      </c>
      <c r="B838" s="827" t="s">
        <v>1481</v>
      </c>
    </row>
    <row r="839" spans="1:2" ht="15" customHeight="1" x14ac:dyDescent="0.25">
      <c r="A839" s="826" t="s">
        <v>1482</v>
      </c>
      <c r="B839" s="827" t="s">
        <v>857</v>
      </c>
    </row>
    <row r="840" spans="1:2" ht="15" customHeight="1" x14ac:dyDescent="0.25">
      <c r="A840" s="826"/>
      <c r="B840" s="827"/>
    </row>
    <row r="841" spans="1:2" ht="15" customHeight="1" x14ac:dyDescent="0.25">
      <c r="A841" s="826" t="s">
        <v>1483</v>
      </c>
      <c r="B841" s="827" t="s">
        <v>1484</v>
      </c>
    </row>
    <row r="842" spans="1:2" ht="15" customHeight="1" x14ac:dyDescent="0.25">
      <c r="A842" s="826" t="s">
        <v>1485</v>
      </c>
      <c r="B842" s="827" t="s">
        <v>1486</v>
      </c>
    </row>
    <row r="843" spans="1:2" ht="15" customHeight="1" x14ac:dyDescent="0.25">
      <c r="A843" s="826" t="s">
        <v>1487</v>
      </c>
      <c r="B843" s="827" t="s">
        <v>1488</v>
      </c>
    </row>
    <row r="844" spans="1:2" ht="15" customHeight="1" x14ac:dyDescent="0.25">
      <c r="A844" s="826" t="s">
        <v>1489</v>
      </c>
      <c r="B844" s="827" t="s">
        <v>482</v>
      </c>
    </row>
    <row r="845" spans="1:2" ht="15" customHeight="1" x14ac:dyDescent="0.25">
      <c r="A845" s="826" t="s">
        <v>1490</v>
      </c>
      <c r="B845" s="827" t="s">
        <v>380</v>
      </c>
    </row>
    <row r="846" spans="1:2" ht="15" customHeight="1" x14ac:dyDescent="0.25">
      <c r="A846" s="826" t="s">
        <v>1491</v>
      </c>
      <c r="B846" s="827" t="s">
        <v>382</v>
      </c>
    </row>
    <row r="847" spans="1:2" ht="15" customHeight="1" x14ac:dyDescent="0.25">
      <c r="A847" s="826" t="s">
        <v>1492</v>
      </c>
      <c r="B847" s="827" t="s">
        <v>384</v>
      </c>
    </row>
    <row r="848" spans="1:2" ht="15" customHeight="1" x14ac:dyDescent="0.25">
      <c r="A848" s="826" t="s">
        <v>1493</v>
      </c>
      <c r="B848" s="827" t="s">
        <v>1494</v>
      </c>
    </row>
    <row r="849" spans="1:2" ht="15" customHeight="1" x14ac:dyDescent="0.25">
      <c r="A849" s="826" t="s">
        <v>1495</v>
      </c>
      <c r="B849" s="827" t="s">
        <v>511</v>
      </c>
    </row>
    <row r="850" spans="1:2" ht="15" customHeight="1" x14ac:dyDescent="0.25">
      <c r="A850" s="826" t="s">
        <v>1496</v>
      </c>
      <c r="B850" s="827" t="s">
        <v>378</v>
      </c>
    </row>
    <row r="851" spans="1:2" ht="15" customHeight="1" x14ac:dyDescent="0.25">
      <c r="A851" s="826" t="s">
        <v>1497</v>
      </c>
      <c r="B851" s="827" t="s">
        <v>504</v>
      </c>
    </row>
    <row r="852" spans="1:2" ht="15" customHeight="1" x14ac:dyDescent="0.25">
      <c r="A852" s="826" t="s">
        <v>1498</v>
      </c>
      <c r="B852" s="827" t="s">
        <v>506</v>
      </c>
    </row>
    <row r="853" spans="1:2" ht="15" customHeight="1" x14ac:dyDescent="0.25">
      <c r="A853" s="826" t="s">
        <v>1499</v>
      </c>
      <c r="B853" s="827" t="s">
        <v>1500</v>
      </c>
    </row>
    <row r="854" spans="1:2" ht="15" customHeight="1" x14ac:dyDescent="0.25">
      <c r="A854" s="826" t="s">
        <v>1501</v>
      </c>
      <c r="B854" s="827" t="s">
        <v>857</v>
      </c>
    </row>
    <row r="855" spans="1:2" ht="15" customHeight="1" x14ac:dyDescent="0.25">
      <c r="A855" s="826"/>
      <c r="B855" s="827"/>
    </row>
    <row r="856" spans="1:2" ht="15" customHeight="1" x14ac:dyDescent="0.25">
      <c r="A856" s="826" t="s">
        <v>1502</v>
      </c>
      <c r="B856" s="827" t="s">
        <v>1503</v>
      </c>
    </row>
    <row r="857" spans="1:2" ht="15" customHeight="1" x14ac:dyDescent="0.25">
      <c r="A857" s="826" t="s">
        <v>1504</v>
      </c>
      <c r="B857" s="827" t="s">
        <v>482</v>
      </c>
    </row>
    <row r="858" spans="1:2" ht="15" customHeight="1" x14ac:dyDescent="0.25">
      <c r="A858" s="826" t="s">
        <v>1505</v>
      </c>
      <c r="B858" s="827" t="s">
        <v>380</v>
      </c>
    </row>
    <row r="859" spans="1:2" ht="15" customHeight="1" x14ac:dyDescent="0.25">
      <c r="A859" s="826" t="s">
        <v>1506</v>
      </c>
      <c r="B859" s="827" t="s">
        <v>382</v>
      </c>
    </row>
    <row r="860" spans="1:2" ht="15" customHeight="1" x14ac:dyDescent="0.25">
      <c r="A860" s="826" t="s">
        <v>1507</v>
      </c>
      <c r="B860" s="827" t="s">
        <v>384</v>
      </c>
    </row>
    <row r="861" spans="1:2" ht="15" customHeight="1" x14ac:dyDescent="0.25">
      <c r="A861" s="826" t="s">
        <v>1508</v>
      </c>
      <c r="B861" s="827" t="s">
        <v>386</v>
      </c>
    </row>
    <row r="862" spans="1:2" ht="15" customHeight="1" x14ac:dyDescent="0.25">
      <c r="A862" s="826" t="s">
        <v>1509</v>
      </c>
      <c r="B862" s="827" t="s">
        <v>378</v>
      </c>
    </row>
    <row r="863" spans="1:2" ht="15" customHeight="1" x14ac:dyDescent="0.25">
      <c r="A863" s="826" t="s">
        <v>1510</v>
      </c>
      <c r="B863" s="827" t="s">
        <v>496</v>
      </c>
    </row>
    <row r="864" spans="1:2" ht="15" customHeight="1" x14ac:dyDescent="0.25">
      <c r="A864" s="826" t="s">
        <v>1511</v>
      </c>
      <c r="B864" s="827" t="s">
        <v>504</v>
      </c>
    </row>
    <row r="865" spans="1:2" ht="15" customHeight="1" x14ac:dyDescent="0.25">
      <c r="A865" s="826" t="s">
        <v>1512</v>
      </c>
      <c r="B865" s="827" t="s">
        <v>506</v>
      </c>
    </row>
    <row r="866" spans="1:2" ht="15" customHeight="1" x14ac:dyDescent="0.25">
      <c r="A866" s="826" t="s">
        <v>1513</v>
      </c>
      <c r="B866" s="827" t="s">
        <v>857</v>
      </c>
    </row>
    <row r="867" spans="1:2" ht="15" customHeight="1" x14ac:dyDescent="0.25">
      <c r="A867" s="826" t="s">
        <v>1514</v>
      </c>
      <c r="B867" s="827" t="s">
        <v>1515</v>
      </c>
    </row>
    <row r="868" spans="1:2" ht="15" customHeight="1" x14ac:dyDescent="0.25">
      <c r="A868" s="826"/>
      <c r="B868" s="827"/>
    </row>
    <row r="869" spans="1:2" ht="15" customHeight="1" x14ac:dyDescent="0.25">
      <c r="A869" s="826" t="s">
        <v>1516</v>
      </c>
      <c r="B869" s="827" t="s">
        <v>496</v>
      </c>
    </row>
    <row r="870" spans="1:2" x14ac:dyDescent="0.25">
      <c r="A870" s="826" t="s">
        <v>1517</v>
      </c>
      <c r="B870" s="827" t="s">
        <v>1518</v>
      </c>
    </row>
    <row r="871" spans="1:2" ht="15" customHeight="1" x14ac:dyDescent="0.25">
      <c r="A871" s="826" t="s">
        <v>1519</v>
      </c>
      <c r="B871" s="827" t="s">
        <v>1520</v>
      </c>
    </row>
    <row r="872" spans="1:2" ht="15" customHeight="1" x14ac:dyDescent="0.25">
      <c r="A872" s="826" t="s">
        <v>1521</v>
      </c>
      <c r="B872" s="827" t="s">
        <v>482</v>
      </c>
    </row>
    <row r="873" spans="1:2" ht="15" customHeight="1" x14ac:dyDescent="0.25">
      <c r="A873" s="826" t="s">
        <v>1522</v>
      </c>
      <c r="B873" s="827" t="s">
        <v>380</v>
      </c>
    </row>
    <row r="874" spans="1:2" ht="15" customHeight="1" x14ac:dyDescent="0.25">
      <c r="A874" s="826" t="s">
        <v>1523</v>
      </c>
      <c r="B874" s="827" t="s">
        <v>382</v>
      </c>
    </row>
    <row r="875" spans="1:2" ht="15" customHeight="1" x14ac:dyDescent="0.25">
      <c r="A875" s="826" t="s">
        <v>1524</v>
      </c>
      <c r="B875" s="827" t="s">
        <v>384</v>
      </c>
    </row>
    <row r="876" spans="1:2" ht="15" customHeight="1" x14ac:dyDescent="0.25">
      <c r="A876" s="826" t="s">
        <v>1525</v>
      </c>
      <c r="B876" s="827" t="s">
        <v>386</v>
      </c>
    </row>
    <row r="877" spans="1:2" ht="15" customHeight="1" x14ac:dyDescent="0.25">
      <c r="A877" s="826" t="s">
        <v>1526</v>
      </c>
      <c r="B877" s="827" t="s">
        <v>511</v>
      </c>
    </row>
    <row r="878" spans="1:2" ht="15" customHeight="1" x14ac:dyDescent="0.25">
      <c r="A878" s="826" t="s">
        <v>1527</v>
      </c>
      <c r="B878" s="827" t="s">
        <v>378</v>
      </c>
    </row>
    <row r="879" spans="1:2" ht="15" customHeight="1" x14ac:dyDescent="0.25">
      <c r="A879" s="826" t="s">
        <v>1528</v>
      </c>
      <c r="B879" s="827" t="s">
        <v>500</v>
      </c>
    </row>
    <row r="880" spans="1:2" ht="15" customHeight="1" x14ac:dyDescent="0.25">
      <c r="A880" s="826" t="s">
        <v>1529</v>
      </c>
      <c r="B880" s="827" t="s">
        <v>502</v>
      </c>
    </row>
    <row r="881" spans="1:2" ht="15" customHeight="1" x14ac:dyDescent="0.25">
      <c r="A881" s="826" t="s">
        <v>1530</v>
      </c>
      <c r="B881" s="827" t="s">
        <v>1531</v>
      </c>
    </row>
    <row r="882" spans="1:2" ht="15" customHeight="1" x14ac:dyDescent="0.25">
      <c r="A882" s="826" t="s">
        <v>1532</v>
      </c>
      <c r="B882" s="827" t="s">
        <v>504</v>
      </c>
    </row>
    <row r="883" spans="1:2" ht="15" customHeight="1" x14ac:dyDescent="0.25">
      <c r="A883" s="826" t="s">
        <v>1533</v>
      </c>
      <c r="B883" s="827" t="s">
        <v>506</v>
      </c>
    </row>
    <row r="884" spans="1:2" ht="15" customHeight="1" x14ac:dyDescent="0.25">
      <c r="A884" s="826" t="s">
        <v>1534</v>
      </c>
      <c r="B884" s="827" t="s">
        <v>508</v>
      </c>
    </row>
    <row r="885" spans="1:2" ht="15" customHeight="1" x14ac:dyDescent="0.25">
      <c r="A885" s="826" t="s">
        <v>1535</v>
      </c>
      <c r="B885" s="827" t="s">
        <v>857</v>
      </c>
    </row>
    <row r="886" spans="1:2" ht="15" customHeight="1" x14ac:dyDescent="0.25">
      <c r="A886" s="826"/>
      <c r="B886" s="827"/>
    </row>
    <row r="887" spans="1:2" ht="15" customHeight="1" x14ac:dyDescent="0.25">
      <c r="A887" s="826" t="s">
        <v>1536</v>
      </c>
      <c r="B887" s="827" t="s">
        <v>506</v>
      </c>
    </row>
    <row r="888" spans="1:2" ht="15" customHeight="1" x14ac:dyDescent="0.25">
      <c r="A888" s="826" t="s">
        <v>1537</v>
      </c>
      <c r="B888" s="827" t="s">
        <v>482</v>
      </c>
    </row>
    <row r="889" spans="1:2" ht="15" customHeight="1" x14ac:dyDescent="0.25">
      <c r="A889" s="826" t="s">
        <v>1538</v>
      </c>
      <c r="B889" s="827" t="s">
        <v>380</v>
      </c>
    </row>
    <row r="890" spans="1:2" ht="15" customHeight="1" x14ac:dyDescent="0.25">
      <c r="A890" s="826" t="s">
        <v>1539</v>
      </c>
      <c r="B890" s="827" t="s">
        <v>382</v>
      </c>
    </row>
    <row r="891" spans="1:2" ht="15" customHeight="1" x14ac:dyDescent="0.25">
      <c r="A891" s="826" t="s">
        <v>1540</v>
      </c>
      <c r="B891" s="827" t="s">
        <v>384</v>
      </c>
    </row>
    <row r="892" spans="1:2" ht="15" customHeight="1" x14ac:dyDescent="0.25">
      <c r="A892" s="826" t="s">
        <v>1541</v>
      </c>
      <c r="B892" s="827" t="s">
        <v>386</v>
      </c>
    </row>
    <row r="893" spans="1:2" ht="15" customHeight="1" x14ac:dyDescent="0.25">
      <c r="A893" s="826" t="s">
        <v>1542</v>
      </c>
      <c r="B893" s="827" t="s">
        <v>511</v>
      </c>
    </row>
    <row r="894" spans="1:2" ht="15" customHeight="1" x14ac:dyDescent="0.25">
      <c r="A894" s="826" t="s">
        <v>1543</v>
      </c>
      <c r="B894" s="827" t="s">
        <v>378</v>
      </c>
    </row>
    <row r="895" spans="1:2" ht="15" customHeight="1" x14ac:dyDescent="0.25">
      <c r="A895" s="826" t="s">
        <v>1544</v>
      </c>
      <c r="B895" s="827" t="s">
        <v>1545</v>
      </c>
    </row>
    <row r="896" spans="1:2" ht="15" customHeight="1" x14ac:dyDescent="0.25">
      <c r="A896" s="826" t="s">
        <v>1546</v>
      </c>
      <c r="B896" s="827" t="s">
        <v>1547</v>
      </c>
    </row>
    <row r="897" spans="1:2" ht="15" customHeight="1" x14ac:dyDescent="0.25">
      <c r="A897" s="826" t="s">
        <v>1548</v>
      </c>
      <c r="B897" s="827" t="s">
        <v>1280</v>
      </c>
    </row>
    <row r="898" spans="1:2" ht="15" customHeight="1" x14ac:dyDescent="0.25">
      <c r="A898" s="826" t="s">
        <v>1549</v>
      </c>
      <c r="B898" s="827" t="s">
        <v>1550</v>
      </c>
    </row>
    <row r="899" spans="1:2" ht="15" customHeight="1" x14ac:dyDescent="0.25">
      <c r="A899" s="826" t="s">
        <v>1551</v>
      </c>
      <c r="B899" s="827" t="s">
        <v>500</v>
      </c>
    </row>
    <row r="900" spans="1:2" ht="15" customHeight="1" x14ac:dyDescent="0.25">
      <c r="A900" s="826" t="s">
        <v>1552</v>
      </c>
      <c r="B900" s="827" t="s">
        <v>502</v>
      </c>
    </row>
    <row r="901" spans="1:2" ht="15" customHeight="1" x14ac:dyDescent="0.25">
      <c r="A901" s="826" t="s">
        <v>1553</v>
      </c>
      <c r="B901" s="827" t="s">
        <v>1554</v>
      </c>
    </row>
    <row r="902" spans="1:2" ht="15" customHeight="1" x14ac:dyDescent="0.25">
      <c r="A902" s="826" t="s">
        <v>1555</v>
      </c>
      <c r="B902" s="827" t="s">
        <v>1441</v>
      </c>
    </row>
    <row r="903" spans="1:2" ht="15" customHeight="1" x14ac:dyDescent="0.25">
      <c r="A903" s="826" t="s">
        <v>1556</v>
      </c>
      <c r="B903" s="827" t="s">
        <v>420</v>
      </c>
    </row>
    <row r="904" spans="1:2" ht="15" customHeight="1" x14ac:dyDescent="0.25">
      <c r="A904" s="826" t="s">
        <v>1557</v>
      </c>
      <c r="B904" s="827" t="s">
        <v>504</v>
      </c>
    </row>
    <row r="905" spans="1:2" ht="15" customHeight="1" x14ac:dyDescent="0.25">
      <c r="A905" s="826" t="s">
        <v>1558</v>
      </c>
      <c r="B905" s="827" t="s">
        <v>506</v>
      </c>
    </row>
    <row r="906" spans="1:2" ht="15" customHeight="1" x14ac:dyDescent="0.25">
      <c r="A906" s="826" t="s">
        <v>1559</v>
      </c>
      <c r="B906" s="827" t="s">
        <v>1560</v>
      </c>
    </row>
    <row r="907" spans="1:2" ht="15" customHeight="1" x14ac:dyDescent="0.25">
      <c r="A907" s="826" t="s">
        <v>1561</v>
      </c>
      <c r="B907" s="827" t="s">
        <v>1562</v>
      </c>
    </row>
    <row r="908" spans="1:2" ht="15" customHeight="1" x14ac:dyDescent="0.25">
      <c r="A908" s="826" t="s">
        <v>1563</v>
      </c>
      <c r="B908" s="827" t="s">
        <v>1564</v>
      </c>
    </row>
    <row r="909" spans="1:2" ht="15" customHeight="1" x14ac:dyDescent="0.25">
      <c r="A909" s="826" t="s">
        <v>1565</v>
      </c>
      <c r="B909" s="827" t="s">
        <v>1566</v>
      </c>
    </row>
    <row r="910" spans="1:2" ht="15" customHeight="1" x14ac:dyDescent="0.25">
      <c r="A910" s="826" t="s">
        <v>1567</v>
      </c>
      <c r="B910" s="827" t="s">
        <v>857</v>
      </c>
    </row>
    <row r="911" spans="1:2" ht="15" customHeight="1" x14ac:dyDescent="0.25">
      <c r="A911" s="826"/>
      <c r="B911" s="827"/>
    </row>
    <row r="912" spans="1:2" ht="15" customHeight="1" x14ac:dyDescent="0.25">
      <c r="A912" s="826" t="s">
        <v>1568</v>
      </c>
      <c r="B912" s="827" t="s">
        <v>845</v>
      </c>
    </row>
    <row r="913" spans="1:2" ht="15" customHeight="1" x14ac:dyDescent="0.25">
      <c r="A913" s="826" t="s">
        <v>1569</v>
      </c>
      <c r="B913" s="827" t="s">
        <v>482</v>
      </c>
    </row>
    <row r="914" spans="1:2" ht="15" customHeight="1" x14ac:dyDescent="0.25">
      <c r="A914" s="826" t="s">
        <v>1570</v>
      </c>
      <c r="B914" s="827" t="s">
        <v>508</v>
      </c>
    </row>
    <row r="915" spans="1:2" ht="15" customHeight="1" x14ac:dyDescent="0.25">
      <c r="A915" s="826" t="s">
        <v>1571</v>
      </c>
      <c r="B915" s="827" t="s">
        <v>380</v>
      </c>
    </row>
    <row r="916" spans="1:2" ht="15" customHeight="1" x14ac:dyDescent="0.25">
      <c r="A916" s="826" t="s">
        <v>1572</v>
      </c>
      <c r="B916" s="827" t="s">
        <v>382</v>
      </c>
    </row>
    <row r="917" spans="1:2" ht="15" customHeight="1" x14ac:dyDescent="0.25">
      <c r="A917" s="826" t="s">
        <v>1573</v>
      </c>
      <c r="B917" s="827" t="s">
        <v>384</v>
      </c>
    </row>
    <row r="918" spans="1:2" ht="15" customHeight="1" x14ac:dyDescent="0.25">
      <c r="A918" s="826" t="s">
        <v>1574</v>
      </c>
      <c r="B918" s="827" t="s">
        <v>386</v>
      </c>
    </row>
    <row r="919" spans="1:2" ht="15" customHeight="1" x14ac:dyDescent="0.25">
      <c r="A919" s="826" t="s">
        <v>1575</v>
      </c>
      <c r="B919" s="827" t="s">
        <v>378</v>
      </c>
    </row>
    <row r="920" spans="1:2" ht="15" customHeight="1" x14ac:dyDescent="0.25">
      <c r="A920" s="826" t="s">
        <v>1576</v>
      </c>
      <c r="B920" s="827" t="s">
        <v>511</v>
      </c>
    </row>
    <row r="921" spans="1:2" ht="15" customHeight="1" x14ac:dyDescent="0.25">
      <c r="A921" s="826" t="s">
        <v>1577</v>
      </c>
      <c r="B921" s="827" t="s">
        <v>1578</v>
      </c>
    </row>
    <row r="922" spans="1:2" ht="15" customHeight="1" x14ac:dyDescent="0.25">
      <c r="A922" s="826" t="s">
        <v>1579</v>
      </c>
      <c r="B922" s="827" t="s">
        <v>1580</v>
      </c>
    </row>
    <row r="923" spans="1:2" ht="15" customHeight="1" x14ac:dyDescent="0.25">
      <c r="A923" s="826" t="s">
        <v>1581</v>
      </c>
      <c r="B923" s="827" t="s">
        <v>506</v>
      </c>
    </row>
    <row r="924" spans="1:2" x14ac:dyDescent="0.25">
      <c r="A924" s="826" t="s">
        <v>1582</v>
      </c>
      <c r="B924" s="827" t="s">
        <v>1583</v>
      </c>
    </row>
    <row r="925" spans="1:2" ht="15" customHeight="1" x14ac:dyDescent="0.25">
      <c r="A925" s="826" t="s">
        <v>1584</v>
      </c>
      <c r="B925" s="827" t="s">
        <v>1585</v>
      </c>
    </row>
    <row r="926" spans="1:2" x14ac:dyDescent="0.25">
      <c r="A926" s="826" t="s">
        <v>1586</v>
      </c>
      <c r="B926" s="827" t="s">
        <v>1587</v>
      </c>
    </row>
    <row r="927" spans="1:2" ht="15" customHeight="1" x14ac:dyDescent="0.25">
      <c r="A927" s="826" t="s">
        <v>1588</v>
      </c>
      <c r="B927" s="827" t="s">
        <v>1589</v>
      </c>
    </row>
    <row r="928" spans="1:2" x14ac:dyDescent="0.25">
      <c r="A928" s="826" t="s">
        <v>1590</v>
      </c>
      <c r="B928" s="827" t="s">
        <v>1591</v>
      </c>
    </row>
    <row r="929" spans="1:2" ht="15" customHeight="1" x14ac:dyDescent="0.25">
      <c r="A929" s="826" t="s">
        <v>1592</v>
      </c>
      <c r="B929" s="827" t="s">
        <v>1593</v>
      </c>
    </row>
    <row r="930" spans="1:2" ht="15" customHeight="1" x14ac:dyDescent="0.25">
      <c r="A930" s="826" t="s">
        <v>1594</v>
      </c>
      <c r="B930" s="827" t="s">
        <v>1595</v>
      </c>
    </row>
    <row r="931" spans="1:2" ht="15" customHeight="1" x14ac:dyDescent="0.25">
      <c r="A931" s="826" t="s">
        <v>1596</v>
      </c>
      <c r="B931" s="827" t="s">
        <v>1597</v>
      </c>
    </row>
    <row r="932" spans="1:2" x14ac:dyDescent="0.25">
      <c r="A932" s="826" t="s">
        <v>1598</v>
      </c>
      <c r="B932" s="827" t="s">
        <v>1599</v>
      </c>
    </row>
    <row r="933" spans="1:2" x14ac:dyDescent="0.25">
      <c r="A933" s="826" t="s">
        <v>1600</v>
      </c>
      <c r="B933" s="827" t="s">
        <v>1601</v>
      </c>
    </row>
    <row r="934" spans="1:2" x14ac:dyDescent="0.25">
      <c r="A934" s="826" t="s">
        <v>1602</v>
      </c>
      <c r="B934" s="827" t="s">
        <v>986</v>
      </c>
    </row>
    <row r="935" spans="1:2" x14ac:dyDescent="0.25">
      <c r="A935" s="826" t="s">
        <v>1603</v>
      </c>
      <c r="B935" s="827" t="s">
        <v>1604</v>
      </c>
    </row>
    <row r="936" spans="1:2" ht="15" customHeight="1" x14ac:dyDescent="0.25">
      <c r="A936" s="826" t="s">
        <v>1605</v>
      </c>
      <c r="B936" s="827" t="s">
        <v>857</v>
      </c>
    </row>
    <row r="937" spans="1:2" ht="15" customHeight="1" x14ac:dyDescent="0.25">
      <c r="A937" s="826"/>
      <c r="B937" s="827"/>
    </row>
    <row r="938" spans="1:2" ht="15" customHeight="1" x14ac:dyDescent="0.25">
      <c r="A938" s="826" t="s">
        <v>1606</v>
      </c>
      <c r="B938" s="827" t="s">
        <v>1607</v>
      </c>
    </row>
    <row r="939" spans="1:2" ht="15" customHeight="1" x14ac:dyDescent="0.25">
      <c r="A939" s="826" t="s">
        <v>1608</v>
      </c>
      <c r="B939" s="827" t="s">
        <v>482</v>
      </c>
    </row>
    <row r="940" spans="1:2" ht="15" customHeight="1" x14ac:dyDescent="0.25">
      <c r="A940" s="826" t="s">
        <v>1609</v>
      </c>
      <c r="B940" s="827" t="s">
        <v>380</v>
      </c>
    </row>
    <row r="941" spans="1:2" ht="15" customHeight="1" x14ac:dyDescent="0.25">
      <c r="A941" s="826" t="s">
        <v>1610</v>
      </c>
      <c r="B941" s="827" t="s">
        <v>382</v>
      </c>
    </row>
    <row r="942" spans="1:2" ht="15" customHeight="1" x14ac:dyDescent="0.25">
      <c r="A942" s="826" t="s">
        <v>1611</v>
      </c>
      <c r="B942" s="827" t="s">
        <v>384</v>
      </c>
    </row>
    <row r="943" spans="1:2" ht="15" customHeight="1" x14ac:dyDescent="0.25">
      <c r="A943" s="826" t="s">
        <v>1612</v>
      </c>
      <c r="B943" s="827" t="s">
        <v>386</v>
      </c>
    </row>
    <row r="944" spans="1:2" ht="15" customHeight="1" x14ac:dyDescent="0.25">
      <c r="A944" s="826" t="s">
        <v>1613</v>
      </c>
      <c r="B944" s="827" t="s">
        <v>511</v>
      </c>
    </row>
    <row r="945" spans="1:2" ht="15" customHeight="1" x14ac:dyDescent="0.25">
      <c r="A945" s="826" t="s">
        <v>1614</v>
      </c>
      <c r="B945" s="827" t="s">
        <v>378</v>
      </c>
    </row>
    <row r="946" spans="1:2" ht="15" customHeight="1" x14ac:dyDescent="0.25">
      <c r="A946" s="826" t="s">
        <v>1615</v>
      </c>
      <c r="B946" s="827" t="s">
        <v>496</v>
      </c>
    </row>
    <row r="947" spans="1:2" ht="15" customHeight="1" x14ac:dyDescent="0.25">
      <c r="A947" s="826" t="s">
        <v>1616</v>
      </c>
      <c r="B947" s="827" t="s">
        <v>498</v>
      </c>
    </row>
    <row r="948" spans="1:2" ht="15" customHeight="1" x14ac:dyDescent="0.25">
      <c r="A948" s="826" t="s">
        <v>1617</v>
      </c>
      <c r="B948" s="827" t="s">
        <v>500</v>
      </c>
    </row>
    <row r="949" spans="1:2" ht="15" customHeight="1" x14ac:dyDescent="0.25">
      <c r="A949" s="826" t="s">
        <v>1618</v>
      </c>
      <c r="B949" s="827" t="s">
        <v>502</v>
      </c>
    </row>
    <row r="950" spans="1:2" ht="15" customHeight="1" x14ac:dyDescent="0.25">
      <c r="A950" s="826" t="s">
        <v>1619</v>
      </c>
      <c r="B950" s="827" t="s">
        <v>504</v>
      </c>
    </row>
    <row r="951" spans="1:2" ht="15" customHeight="1" x14ac:dyDescent="0.25">
      <c r="A951" s="826" t="s">
        <v>1620</v>
      </c>
      <c r="B951" s="827" t="s">
        <v>506</v>
      </c>
    </row>
    <row r="952" spans="1:2" ht="15" customHeight="1" x14ac:dyDescent="0.25">
      <c r="A952" s="826" t="s">
        <v>1621</v>
      </c>
      <c r="B952" s="827" t="s">
        <v>523</v>
      </c>
    </row>
    <row r="953" spans="1:2" ht="15" customHeight="1" x14ac:dyDescent="0.25">
      <c r="A953" s="826" t="s">
        <v>1622</v>
      </c>
      <c r="B953" s="827" t="s">
        <v>1623</v>
      </c>
    </row>
    <row r="954" spans="1:2" ht="15" customHeight="1" x14ac:dyDescent="0.25">
      <c r="A954" s="826" t="s">
        <v>1624</v>
      </c>
      <c r="B954" s="827" t="s">
        <v>508</v>
      </c>
    </row>
    <row r="955" spans="1:2" x14ac:dyDescent="0.25">
      <c r="A955" s="826" t="s">
        <v>1625</v>
      </c>
      <c r="B955" s="827" t="s">
        <v>1626</v>
      </c>
    </row>
    <row r="956" spans="1:2" ht="15" customHeight="1" x14ac:dyDescent="0.25">
      <c r="A956" s="826" t="s">
        <v>1627</v>
      </c>
      <c r="B956" s="827" t="s">
        <v>1628</v>
      </c>
    </row>
    <row r="957" spans="1:2" ht="15" customHeight="1" x14ac:dyDescent="0.25">
      <c r="A957" s="826" t="s">
        <v>1629</v>
      </c>
      <c r="B957" s="827" t="s">
        <v>1630</v>
      </c>
    </row>
    <row r="958" spans="1:2" ht="15" customHeight="1" x14ac:dyDescent="0.25">
      <c r="A958" s="826" t="s">
        <v>1631</v>
      </c>
      <c r="B958" s="827" t="s">
        <v>857</v>
      </c>
    </row>
    <row r="959" spans="1:2" ht="15" customHeight="1" x14ac:dyDescent="0.25">
      <c r="A959" s="826"/>
      <c r="B959" s="827"/>
    </row>
    <row r="960" spans="1:2" ht="15" customHeight="1" x14ac:dyDescent="0.25">
      <c r="A960" s="826" t="s">
        <v>1632</v>
      </c>
      <c r="B960" s="827" t="s">
        <v>1633</v>
      </c>
    </row>
    <row r="961" spans="1:2" ht="15" customHeight="1" x14ac:dyDescent="0.25">
      <c r="A961" s="826" t="s">
        <v>1634</v>
      </c>
      <c r="B961" s="827" t="s">
        <v>380</v>
      </c>
    </row>
    <row r="962" spans="1:2" ht="15" customHeight="1" x14ac:dyDescent="0.25">
      <c r="A962" s="826" t="s">
        <v>1635</v>
      </c>
      <c r="B962" s="827" t="s">
        <v>382</v>
      </c>
    </row>
    <row r="963" spans="1:2" ht="15" customHeight="1" x14ac:dyDescent="0.25">
      <c r="A963" s="826" t="s">
        <v>1636</v>
      </c>
      <c r="B963" s="827" t="s">
        <v>384</v>
      </c>
    </row>
    <row r="964" spans="1:2" ht="15" customHeight="1" x14ac:dyDescent="0.25">
      <c r="A964" s="826" t="s">
        <v>1637</v>
      </c>
      <c r="B964" s="827" t="s">
        <v>386</v>
      </c>
    </row>
    <row r="965" spans="1:2" ht="15" customHeight="1" x14ac:dyDescent="0.25">
      <c r="A965" s="826" t="s">
        <v>1638</v>
      </c>
      <c r="B965" s="827" t="s">
        <v>1639</v>
      </c>
    </row>
    <row r="966" spans="1:2" ht="15" customHeight="1" x14ac:dyDescent="0.25">
      <c r="A966" s="826" t="s">
        <v>1640</v>
      </c>
      <c r="B966" s="827" t="s">
        <v>1641</v>
      </c>
    </row>
    <row r="967" spans="1:2" ht="15" customHeight="1" x14ac:dyDescent="0.25">
      <c r="A967" s="826" t="s">
        <v>1642</v>
      </c>
      <c r="B967" s="827" t="s">
        <v>1643</v>
      </c>
    </row>
    <row r="968" spans="1:2" ht="15" customHeight="1" x14ac:dyDescent="0.25">
      <c r="A968" s="826" t="s">
        <v>1644</v>
      </c>
      <c r="B968" s="827" t="s">
        <v>1645</v>
      </c>
    </row>
    <row r="969" spans="1:2" ht="15" customHeight="1" x14ac:dyDescent="0.25">
      <c r="A969" s="826" t="s">
        <v>1646</v>
      </c>
      <c r="B969" s="827" t="s">
        <v>1647</v>
      </c>
    </row>
    <row r="970" spans="1:2" ht="15" customHeight="1" x14ac:dyDescent="0.25">
      <c r="A970" s="826" t="s">
        <v>1648</v>
      </c>
      <c r="B970" s="827" t="s">
        <v>1649</v>
      </c>
    </row>
    <row r="971" spans="1:2" ht="15" customHeight="1" x14ac:dyDescent="0.25">
      <c r="A971" s="826" t="s">
        <v>1650</v>
      </c>
      <c r="B971" s="827" t="s">
        <v>1651</v>
      </c>
    </row>
    <row r="972" spans="1:2" ht="15" customHeight="1" x14ac:dyDescent="0.25">
      <c r="A972" s="826" t="s">
        <v>1652</v>
      </c>
      <c r="B972" s="827" t="s">
        <v>1653</v>
      </c>
    </row>
    <row r="973" spans="1:2" ht="15" customHeight="1" x14ac:dyDescent="0.25">
      <c r="A973" s="826" t="s">
        <v>1654</v>
      </c>
      <c r="B973" s="827" t="s">
        <v>1655</v>
      </c>
    </row>
    <row r="974" spans="1:2" ht="15" customHeight="1" x14ac:dyDescent="0.25">
      <c r="A974" s="826" t="s">
        <v>1656</v>
      </c>
      <c r="B974" s="827" t="s">
        <v>1657</v>
      </c>
    </row>
    <row r="975" spans="1:2" ht="15" customHeight="1" x14ac:dyDescent="0.25">
      <c r="A975" s="826" t="s">
        <v>1658</v>
      </c>
      <c r="B975" s="827" t="s">
        <v>1659</v>
      </c>
    </row>
    <row r="976" spans="1:2" ht="15" customHeight="1" x14ac:dyDescent="0.25">
      <c r="A976" s="826" t="s">
        <v>1660</v>
      </c>
      <c r="B976" s="827" t="s">
        <v>1661</v>
      </c>
    </row>
    <row r="977" spans="1:2" ht="15" customHeight="1" x14ac:dyDescent="0.25">
      <c r="A977" s="826" t="s">
        <v>1662</v>
      </c>
      <c r="B977" s="827" t="s">
        <v>1663</v>
      </c>
    </row>
    <row r="978" spans="1:2" ht="22.5" x14ac:dyDescent="0.25">
      <c r="A978" s="826" t="s">
        <v>1664</v>
      </c>
      <c r="B978" s="827" t="s">
        <v>1665</v>
      </c>
    </row>
    <row r="979" spans="1:2" ht="15" customHeight="1" x14ac:dyDescent="0.25">
      <c r="A979" s="826" t="s">
        <v>1666</v>
      </c>
      <c r="B979" s="827" t="s">
        <v>1667</v>
      </c>
    </row>
    <row r="980" spans="1:2" ht="15" customHeight="1" x14ac:dyDescent="0.25">
      <c r="A980" s="826" t="s">
        <v>1668</v>
      </c>
      <c r="B980" s="827" t="s">
        <v>1669</v>
      </c>
    </row>
    <row r="981" spans="1:2" ht="15" customHeight="1" x14ac:dyDescent="0.25">
      <c r="A981" s="826" t="s">
        <v>1670</v>
      </c>
      <c r="B981" s="827" t="s">
        <v>1671</v>
      </c>
    </row>
    <row r="982" spans="1:2" ht="15" customHeight="1" x14ac:dyDescent="0.25">
      <c r="A982" s="826" t="s">
        <v>1672</v>
      </c>
      <c r="B982" s="827" t="s">
        <v>1673</v>
      </c>
    </row>
    <row r="983" spans="1:2" ht="15" customHeight="1" x14ac:dyDescent="0.25">
      <c r="A983" s="826" t="s">
        <v>1674</v>
      </c>
      <c r="B983" s="827" t="s">
        <v>1675</v>
      </c>
    </row>
    <row r="984" spans="1:2" ht="15" customHeight="1" x14ac:dyDescent="0.25">
      <c r="A984" s="826" t="s">
        <v>1676</v>
      </c>
      <c r="B984" s="827" t="s">
        <v>1677</v>
      </c>
    </row>
    <row r="985" spans="1:2" ht="15" customHeight="1" x14ac:dyDescent="0.25">
      <c r="A985" s="826" t="s">
        <v>1678</v>
      </c>
      <c r="B985" s="827" t="s">
        <v>1679</v>
      </c>
    </row>
    <row r="986" spans="1:2" ht="15" customHeight="1" x14ac:dyDescent="0.25">
      <c r="A986" s="826" t="s">
        <v>1680</v>
      </c>
      <c r="B986" s="827" t="s">
        <v>1681</v>
      </c>
    </row>
    <row r="987" spans="1:2" ht="15" customHeight="1" x14ac:dyDescent="0.25">
      <c r="A987" s="826" t="s">
        <v>1682</v>
      </c>
      <c r="B987" s="827" t="s">
        <v>1683</v>
      </c>
    </row>
    <row r="988" spans="1:2" ht="15" customHeight="1" x14ac:dyDescent="0.25">
      <c r="A988" s="826" t="s">
        <v>1684</v>
      </c>
      <c r="B988" s="827" t="s">
        <v>1685</v>
      </c>
    </row>
    <row r="989" spans="1:2" ht="15" customHeight="1" x14ac:dyDescent="0.25">
      <c r="A989" s="826" t="s">
        <v>1686</v>
      </c>
      <c r="B989" s="827" t="s">
        <v>1687</v>
      </c>
    </row>
    <row r="990" spans="1:2" ht="15" customHeight="1" x14ac:dyDescent="0.25">
      <c r="A990" s="826" t="s">
        <v>1688</v>
      </c>
      <c r="B990" s="827" t="s">
        <v>1689</v>
      </c>
    </row>
    <row r="991" spans="1:2" ht="15" customHeight="1" x14ac:dyDescent="0.25">
      <c r="A991" s="826" t="s">
        <v>1690</v>
      </c>
      <c r="B991" s="827" t="s">
        <v>1691</v>
      </c>
    </row>
    <row r="992" spans="1:2" ht="15" customHeight="1" x14ac:dyDescent="0.25">
      <c r="A992" s="826" t="s">
        <v>1692</v>
      </c>
      <c r="B992" s="827" t="s">
        <v>1693</v>
      </c>
    </row>
    <row r="993" spans="1:2" ht="15" customHeight="1" x14ac:dyDescent="0.25">
      <c r="A993" s="826" t="s">
        <v>1694</v>
      </c>
      <c r="B993" s="827" t="s">
        <v>1695</v>
      </c>
    </row>
    <row r="994" spans="1:2" ht="15" customHeight="1" x14ac:dyDescent="0.25">
      <c r="A994" s="826" t="s">
        <v>1696</v>
      </c>
      <c r="B994" s="827" t="s">
        <v>1697</v>
      </c>
    </row>
    <row r="995" spans="1:2" ht="15" customHeight="1" x14ac:dyDescent="0.25">
      <c r="A995" s="826" t="s">
        <v>1698</v>
      </c>
      <c r="B995" s="827" t="s">
        <v>1699</v>
      </c>
    </row>
    <row r="996" spans="1:2" ht="15" customHeight="1" x14ac:dyDescent="0.25">
      <c r="A996" s="826" t="s">
        <v>1700</v>
      </c>
      <c r="B996" s="827" t="s">
        <v>1701</v>
      </c>
    </row>
    <row r="997" spans="1:2" ht="15" customHeight="1" x14ac:dyDescent="0.25">
      <c r="A997" s="826" t="s">
        <v>1702</v>
      </c>
      <c r="B997" s="827" t="s">
        <v>1703</v>
      </c>
    </row>
    <row r="998" spans="1:2" ht="15" customHeight="1" x14ac:dyDescent="0.25">
      <c r="A998" s="826" t="s">
        <v>1704</v>
      </c>
      <c r="B998" s="827" t="s">
        <v>1705</v>
      </c>
    </row>
    <row r="999" spans="1:2" ht="15" customHeight="1" x14ac:dyDescent="0.25">
      <c r="A999" s="826" t="s">
        <v>1706</v>
      </c>
      <c r="B999" s="827" t="s">
        <v>1707</v>
      </c>
    </row>
    <row r="1000" spans="1:2" ht="15" customHeight="1" x14ac:dyDescent="0.25">
      <c r="A1000" s="826" t="s">
        <v>1708</v>
      </c>
      <c r="B1000" s="827" t="s">
        <v>1709</v>
      </c>
    </row>
    <row r="1001" spans="1:2" ht="15" customHeight="1" x14ac:dyDescent="0.25">
      <c r="A1001" s="826" t="s">
        <v>1710</v>
      </c>
      <c r="B1001" s="827" t="s">
        <v>1711</v>
      </c>
    </row>
    <row r="1002" spans="1:2" ht="15" customHeight="1" x14ac:dyDescent="0.25">
      <c r="A1002" s="826" t="s">
        <v>1712</v>
      </c>
      <c r="B1002" s="827" t="s">
        <v>500</v>
      </c>
    </row>
    <row r="1003" spans="1:2" ht="15" customHeight="1" x14ac:dyDescent="0.25">
      <c r="A1003" s="826" t="s">
        <v>1713</v>
      </c>
      <c r="B1003" s="827" t="s">
        <v>502</v>
      </c>
    </row>
    <row r="1004" spans="1:2" ht="15" customHeight="1" x14ac:dyDescent="0.25">
      <c r="A1004" s="826" t="s">
        <v>1714</v>
      </c>
      <c r="B1004" s="827" t="s">
        <v>857</v>
      </c>
    </row>
    <row r="1005" spans="1:2" ht="15" customHeight="1" x14ac:dyDescent="0.25">
      <c r="A1005" s="826" t="s">
        <v>1715</v>
      </c>
      <c r="B1005" s="827" t="s">
        <v>1716</v>
      </c>
    </row>
    <row r="1006" spans="1:2" ht="15" customHeight="1" x14ac:dyDescent="0.25">
      <c r="A1006" s="826" t="s">
        <v>1717</v>
      </c>
      <c r="B1006" s="827" t="s">
        <v>1718</v>
      </c>
    </row>
    <row r="1007" spans="1:2" ht="15" customHeight="1" x14ac:dyDescent="0.25">
      <c r="A1007" s="826" t="s">
        <v>1719</v>
      </c>
      <c r="B1007" s="827" t="s">
        <v>1720</v>
      </c>
    </row>
    <row r="1008" spans="1:2" ht="15" customHeight="1" x14ac:dyDescent="0.25">
      <c r="A1008" s="826" t="s">
        <v>1721</v>
      </c>
      <c r="B1008" s="827" t="s">
        <v>1722</v>
      </c>
    </row>
    <row r="1009" spans="1:2" ht="15" customHeight="1" x14ac:dyDescent="0.25">
      <c r="A1009" s="826"/>
      <c r="B1009" s="827"/>
    </row>
    <row r="1010" spans="1:2" ht="15" customHeight="1" x14ac:dyDescent="0.25">
      <c r="A1010" s="826" t="s">
        <v>1723</v>
      </c>
      <c r="B1010" s="827" t="s">
        <v>1724</v>
      </c>
    </row>
    <row r="1011" spans="1:2" ht="15" customHeight="1" x14ac:dyDescent="0.25">
      <c r="A1011" s="826" t="s">
        <v>1725</v>
      </c>
      <c r="B1011" s="827" t="s">
        <v>1724</v>
      </c>
    </row>
    <row r="1012" spans="1:2" ht="15" customHeight="1" x14ac:dyDescent="0.25">
      <c r="A1012" s="826" t="s">
        <v>1726</v>
      </c>
      <c r="B1012" s="827" t="s">
        <v>1727</v>
      </c>
    </row>
    <row r="1013" spans="1:2" ht="15" customHeight="1" x14ac:dyDescent="0.25">
      <c r="A1013" s="826" t="s">
        <v>1728</v>
      </c>
      <c r="B1013" s="827" t="s">
        <v>1729</v>
      </c>
    </row>
    <row r="1014" spans="1:2" ht="15" customHeight="1" x14ac:dyDescent="0.25">
      <c r="A1014" s="826" t="s">
        <v>1730</v>
      </c>
      <c r="B1014" s="827" t="s">
        <v>1731</v>
      </c>
    </row>
    <row r="1015" spans="1:2" ht="15" customHeight="1" x14ac:dyDescent="0.25">
      <c r="A1015" s="826" t="s">
        <v>1732</v>
      </c>
      <c r="B1015" s="827" t="s">
        <v>1733</v>
      </c>
    </row>
    <row r="1016" spans="1:2" ht="15" customHeight="1" x14ac:dyDescent="0.25">
      <c r="A1016" s="826" t="s">
        <v>1734</v>
      </c>
      <c r="B1016" s="827" t="s">
        <v>511</v>
      </c>
    </row>
    <row r="1017" spans="1:2" ht="15" customHeight="1" x14ac:dyDescent="0.25">
      <c r="A1017" s="826" t="s">
        <v>1735</v>
      </c>
      <c r="B1017" s="827" t="s">
        <v>1736</v>
      </c>
    </row>
    <row r="1018" spans="1:2" ht="15" customHeight="1" x14ac:dyDescent="0.25">
      <c r="A1018" s="826" t="s">
        <v>1737</v>
      </c>
      <c r="B1018" s="827" t="s">
        <v>1738</v>
      </c>
    </row>
    <row r="1019" spans="1:2" ht="15" customHeight="1" x14ac:dyDescent="0.25">
      <c r="A1019" s="826" t="s">
        <v>1739</v>
      </c>
      <c r="B1019" s="827" t="s">
        <v>1740</v>
      </c>
    </row>
    <row r="1020" spans="1:2" ht="15" customHeight="1" x14ac:dyDescent="0.25">
      <c r="A1020" s="826" t="s">
        <v>1741</v>
      </c>
      <c r="B1020" s="827" t="s">
        <v>1742</v>
      </c>
    </row>
    <row r="1021" spans="1:2" ht="15" customHeight="1" x14ac:dyDescent="0.25">
      <c r="A1021" s="826" t="s">
        <v>1743</v>
      </c>
      <c r="B1021" s="827" t="s">
        <v>1744</v>
      </c>
    </row>
    <row r="1022" spans="1:2" ht="15" customHeight="1" x14ac:dyDescent="0.25">
      <c r="A1022" s="826" t="s">
        <v>1745</v>
      </c>
      <c r="B1022" s="827" t="s">
        <v>1746</v>
      </c>
    </row>
    <row r="1023" spans="1:2" ht="15" customHeight="1" x14ac:dyDescent="0.25">
      <c r="A1023" s="826" t="s">
        <v>1747</v>
      </c>
      <c r="B1023" s="827" t="s">
        <v>1748</v>
      </c>
    </row>
    <row r="1024" spans="1:2" ht="15" customHeight="1" x14ac:dyDescent="0.25">
      <c r="A1024" s="826" t="s">
        <v>1749</v>
      </c>
      <c r="B1024" s="827" t="s">
        <v>1750</v>
      </c>
    </row>
    <row r="1025" spans="1:2" ht="15" customHeight="1" x14ac:dyDescent="0.25">
      <c r="A1025" s="826" t="s">
        <v>1751</v>
      </c>
      <c r="B1025" s="827" t="s">
        <v>1752</v>
      </c>
    </row>
    <row r="1026" spans="1:2" ht="15" customHeight="1" x14ac:dyDescent="0.25">
      <c r="A1026" s="826" t="s">
        <v>1753</v>
      </c>
      <c r="B1026" s="827" t="s">
        <v>1754</v>
      </c>
    </row>
    <row r="1027" spans="1:2" ht="15" customHeight="1" x14ac:dyDescent="0.25">
      <c r="A1027" s="826" t="s">
        <v>1755</v>
      </c>
      <c r="B1027" s="827" t="s">
        <v>1756</v>
      </c>
    </row>
    <row r="1028" spans="1:2" ht="15" customHeight="1" x14ac:dyDescent="0.25">
      <c r="A1028" s="826" t="s">
        <v>1757</v>
      </c>
      <c r="B1028" s="827" t="s">
        <v>1758</v>
      </c>
    </row>
    <row r="1029" spans="1:2" ht="15" customHeight="1" x14ac:dyDescent="0.25">
      <c r="A1029" s="826" t="s">
        <v>1759</v>
      </c>
      <c r="B1029" s="827" t="s">
        <v>1760</v>
      </c>
    </row>
    <row r="1030" spans="1:2" ht="15" customHeight="1" x14ac:dyDescent="0.25">
      <c r="A1030" s="826" t="s">
        <v>1761</v>
      </c>
      <c r="B1030" s="827" t="s">
        <v>1762</v>
      </c>
    </row>
    <row r="1031" spans="1:2" ht="15" customHeight="1" x14ac:dyDescent="0.25">
      <c r="A1031" s="826" t="s">
        <v>1763</v>
      </c>
      <c r="B1031" s="827" t="s">
        <v>1764</v>
      </c>
    </row>
    <row r="1032" spans="1:2" ht="15" customHeight="1" x14ac:dyDescent="0.25">
      <c r="A1032" s="826" t="s">
        <v>1765</v>
      </c>
      <c r="B1032" s="827" t="s">
        <v>1766</v>
      </c>
    </row>
    <row r="1033" spans="1:2" ht="15" customHeight="1" x14ac:dyDescent="0.25">
      <c r="A1033" s="826" t="s">
        <v>1767</v>
      </c>
      <c r="B1033" s="827" t="s">
        <v>1768</v>
      </c>
    </row>
    <row r="1034" spans="1:2" ht="15" customHeight="1" x14ac:dyDescent="0.25">
      <c r="A1034" s="826" t="s">
        <v>1769</v>
      </c>
      <c r="B1034" s="827" t="s">
        <v>1770</v>
      </c>
    </row>
    <row r="1035" spans="1:2" ht="15" customHeight="1" x14ac:dyDescent="0.25">
      <c r="A1035" s="826" t="s">
        <v>1771</v>
      </c>
      <c r="B1035" s="827" t="s">
        <v>498</v>
      </c>
    </row>
    <row r="1036" spans="1:2" ht="15" customHeight="1" x14ac:dyDescent="0.25">
      <c r="A1036" s="826" t="s">
        <v>1772</v>
      </c>
      <c r="B1036" s="827" t="s">
        <v>1773</v>
      </c>
    </row>
    <row r="1037" spans="1:2" ht="15" customHeight="1" x14ac:dyDescent="0.25">
      <c r="A1037" s="826" t="s">
        <v>1774</v>
      </c>
      <c r="B1037" s="827" t="s">
        <v>1775</v>
      </c>
    </row>
    <row r="1038" spans="1:2" ht="15" customHeight="1" x14ac:dyDescent="0.25">
      <c r="A1038" s="826" t="s">
        <v>1776</v>
      </c>
      <c r="B1038" s="827" t="s">
        <v>1777</v>
      </c>
    </row>
    <row r="1039" spans="1:2" ht="15" customHeight="1" x14ac:dyDescent="0.25">
      <c r="A1039" s="826" t="s">
        <v>1778</v>
      </c>
      <c r="B1039" s="827" t="s">
        <v>857</v>
      </c>
    </row>
    <row r="1040" spans="1:2" ht="15" customHeight="1" x14ac:dyDescent="0.25">
      <c r="A1040" s="826" t="s">
        <v>1779</v>
      </c>
      <c r="B1040" s="827" t="s">
        <v>1780</v>
      </c>
    </row>
    <row r="1041" spans="1:2" ht="15" customHeight="1" x14ac:dyDescent="0.25">
      <c r="A1041" s="826" t="s">
        <v>1781</v>
      </c>
      <c r="B1041" s="827" t="s">
        <v>1782</v>
      </c>
    </row>
    <row r="1042" spans="1:2" ht="15" customHeight="1" x14ac:dyDescent="0.25">
      <c r="A1042" s="826"/>
      <c r="B1042" s="827"/>
    </row>
    <row r="1043" spans="1:2" ht="15" customHeight="1" x14ac:dyDescent="0.25">
      <c r="A1043" s="826" t="s">
        <v>1783</v>
      </c>
      <c r="B1043" s="827" t="s">
        <v>1784</v>
      </c>
    </row>
    <row r="1044" spans="1:2" ht="15" customHeight="1" x14ac:dyDescent="0.25">
      <c r="A1044" s="826" t="s">
        <v>1785</v>
      </c>
      <c r="B1044" s="827" t="s">
        <v>1786</v>
      </c>
    </row>
    <row r="1045" spans="1:2" ht="15" customHeight="1" x14ac:dyDescent="0.25">
      <c r="A1045" s="826" t="s">
        <v>1787</v>
      </c>
      <c r="B1045" s="827" t="s">
        <v>384</v>
      </c>
    </row>
    <row r="1046" spans="1:2" ht="15" customHeight="1" x14ac:dyDescent="0.25">
      <c r="A1046" s="826" t="s">
        <v>1788</v>
      </c>
      <c r="B1046" s="827" t="s">
        <v>1789</v>
      </c>
    </row>
    <row r="1047" spans="1:2" ht="15" customHeight="1" x14ac:dyDescent="0.25">
      <c r="A1047" s="826" t="s">
        <v>1790</v>
      </c>
      <c r="B1047" s="827" t="s">
        <v>1791</v>
      </c>
    </row>
    <row r="1048" spans="1:2" ht="15" customHeight="1" x14ac:dyDescent="0.25">
      <c r="A1048" s="826" t="s">
        <v>1792</v>
      </c>
      <c r="B1048" s="827" t="s">
        <v>1793</v>
      </c>
    </row>
    <row r="1049" spans="1:2" x14ac:dyDescent="0.25">
      <c r="A1049" s="826" t="s">
        <v>1794</v>
      </c>
      <c r="B1049" s="827" t="s">
        <v>1795</v>
      </c>
    </row>
    <row r="1050" spans="1:2" ht="15" customHeight="1" x14ac:dyDescent="0.25">
      <c r="A1050" s="826" t="s">
        <v>1796</v>
      </c>
      <c r="B1050" s="827" t="s">
        <v>1797</v>
      </c>
    </row>
    <row r="1051" spans="1:2" ht="15" customHeight="1" x14ac:dyDescent="0.25">
      <c r="A1051" s="826" t="s">
        <v>1798</v>
      </c>
      <c r="B1051" s="827" t="s">
        <v>1799</v>
      </c>
    </row>
    <row r="1052" spans="1:2" ht="15" customHeight="1" x14ac:dyDescent="0.25">
      <c r="A1052" s="826" t="s">
        <v>1800</v>
      </c>
      <c r="B1052" s="827" t="s">
        <v>1801</v>
      </c>
    </row>
    <row r="1053" spans="1:2" ht="15" customHeight="1" x14ac:dyDescent="0.25">
      <c r="A1053" s="826" t="s">
        <v>1802</v>
      </c>
      <c r="B1053" s="827" t="s">
        <v>1803</v>
      </c>
    </row>
    <row r="1054" spans="1:2" ht="15" customHeight="1" x14ac:dyDescent="0.25">
      <c r="A1054" s="826" t="s">
        <v>1804</v>
      </c>
      <c r="B1054" s="827" t="s">
        <v>1805</v>
      </c>
    </row>
    <row r="1055" spans="1:2" ht="15" customHeight="1" x14ac:dyDescent="0.25">
      <c r="A1055" s="826" t="s">
        <v>1806</v>
      </c>
      <c r="B1055" s="827" t="s">
        <v>1807</v>
      </c>
    </row>
    <row r="1056" spans="1:2" ht="15" customHeight="1" x14ac:dyDescent="0.25">
      <c r="A1056" s="826" t="s">
        <v>1808</v>
      </c>
      <c r="B1056" s="827" t="s">
        <v>1809</v>
      </c>
    </row>
    <row r="1057" spans="1:2" ht="15" customHeight="1" x14ac:dyDescent="0.25">
      <c r="A1057" s="826" t="s">
        <v>1810</v>
      </c>
      <c r="B1057" s="827" t="s">
        <v>1811</v>
      </c>
    </row>
    <row r="1058" spans="1:2" ht="15" customHeight="1" x14ac:dyDescent="0.25">
      <c r="A1058" s="826" t="s">
        <v>1812</v>
      </c>
      <c r="B1058" s="827" t="s">
        <v>1813</v>
      </c>
    </row>
    <row r="1059" spans="1:2" ht="15" customHeight="1" x14ac:dyDescent="0.25">
      <c r="A1059" s="826" t="s">
        <v>1814</v>
      </c>
      <c r="B1059" s="827" t="s">
        <v>1815</v>
      </c>
    </row>
    <row r="1060" spans="1:2" ht="15" customHeight="1" x14ac:dyDescent="0.25">
      <c r="A1060" s="826" t="s">
        <v>1816</v>
      </c>
      <c r="B1060" s="827" t="s">
        <v>1817</v>
      </c>
    </row>
    <row r="1061" spans="1:2" ht="15" customHeight="1" x14ac:dyDescent="0.25">
      <c r="A1061" s="826" t="s">
        <v>1818</v>
      </c>
      <c r="B1061" s="827" t="s">
        <v>1819</v>
      </c>
    </row>
    <row r="1062" spans="1:2" ht="15" customHeight="1" x14ac:dyDescent="0.25">
      <c r="A1062" s="826" t="s">
        <v>1820</v>
      </c>
      <c r="B1062" s="827" t="s">
        <v>1821</v>
      </c>
    </row>
    <row r="1063" spans="1:2" ht="15" customHeight="1" x14ac:dyDescent="0.25">
      <c r="A1063" s="826" t="s">
        <v>1822</v>
      </c>
      <c r="B1063" s="827" t="s">
        <v>1823</v>
      </c>
    </row>
    <row r="1064" spans="1:2" ht="15" customHeight="1" x14ac:dyDescent="0.25">
      <c r="A1064" s="826" t="s">
        <v>1824</v>
      </c>
      <c r="B1064" s="827" t="s">
        <v>1825</v>
      </c>
    </row>
    <row r="1065" spans="1:2" ht="15" customHeight="1" x14ac:dyDescent="0.25">
      <c r="A1065" s="826" t="s">
        <v>1826</v>
      </c>
      <c r="B1065" s="827" t="s">
        <v>1827</v>
      </c>
    </row>
    <row r="1066" spans="1:2" ht="15" customHeight="1" x14ac:dyDescent="0.25">
      <c r="A1066" s="826" t="s">
        <v>1828</v>
      </c>
      <c r="B1066" s="827" t="s">
        <v>1829</v>
      </c>
    </row>
    <row r="1067" spans="1:2" ht="15" customHeight="1" x14ac:dyDescent="0.25">
      <c r="A1067" s="826" t="s">
        <v>1830</v>
      </c>
      <c r="B1067" s="827" t="s">
        <v>1831</v>
      </c>
    </row>
    <row r="1068" spans="1:2" ht="15" customHeight="1" x14ac:dyDescent="0.25">
      <c r="A1068" s="826" t="s">
        <v>1832</v>
      </c>
      <c r="B1068" s="827" t="s">
        <v>1833</v>
      </c>
    </row>
    <row r="1069" spans="1:2" ht="15" customHeight="1" x14ac:dyDescent="0.25">
      <c r="A1069" s="826" t="s">
        <v>1834</v>
      </c>
      <c r="B1069" s="827" t="s">
        <v>1835</v>
      </c>
    </row>
    <row r="1070" spans="1:2" ht="15" customHeight="1" x14ac:dyDescent="0.25">
      <c r="A1070" s="826" t="s">
        <v>1836</v>
      </c>
      <c r="B1070" s="827" t="s">
        <v>1837</v>
      </c>
    </row>
    <row r="1071" spans="1:2" ht="15" customHeight="1" x14ac:dyDescent="0.25">
      <c r="A1071" s="826" t="s">
        <v>1838</v>
      </c>
      <c r="B1071" s="827" t="s">
        <v>1839</v>
      </c>
    </row>
    <row r="1072" spans="1:2" ht="15" customHeight="1" x14ac:dyDescent="0.25">
      <c r="A1072" s="826" t="s">
        <v>1840</v>
      </c>
      <c r="B1072" s="827" t="s">
        <v>1841</v>
      </c>
    </row>
    <row r="1073" spans="1:2" ht="15" customHeight="1" x14ac:dyDescent="0.25">
      <c r="A1073" s="826" t="s">
        <v>1842</v>
      </c>
      <c r="B1073" s="827" t="s">
        <v>857</v>
      </c>
    </row>
    <row r="1074" spans="1:2" ht="15" customHeight="1" x14ac:dyDescent="0.25">
      <c r="A1074" s="826" t="s">
        <v>1843</v>
      </c>
      <c r="B1074" s="827" t="s">
        <v>1844</v>
      </c>
    </row>
    <row r="1075" spans="1:2" ht="15" customHeight="1" x14ac:dyDescent="0.25">
      <c r="A1075" s="826" t="s">
        <v>1845</v>
      </c>
      <c r="B1075" s="827" t="s">
        <v>1846</v>
      </c>
    </row>
    <row r="1076" spans="1:2" ht="15" customHeight="1" x14ac:dyDescent="0.25">
      <c r="A1076" s="826" t="s">
        <v>1847</v>
      </c>
      <c r="B1076" s="827" t="s">
        <v>1848</v>
      </c>
    </row>
    <row r="1077" spans="1:2" ht="15" customHeight="1" x14ac:dyDescent="0.25">
      <c r="A1077" s="826"/>
      <c r="B1077" s="827"/>
    </row>
    <row r="1078" spans="1:2" ht="15" customHeight="1" x14ac:dyDescent="0.25">
      <c r="A1078" s="826" t="s">
        <v>1849</v>
      </c>
      <c r="B1078" s="827" t="s">
        <v>1850</v>
      </c>
    </row>
    <row r="1079" spans="1:2" ht="15" customHeight="1" x14ac:dyDescent="0.25">
      <c r="A1079" s="826" t="s">
        <v>1851</v>
      </c>
      <c r="B1079" s="827" t="s">
        <v>1789</v>
      </c>
    </row>
    <row r="1080" spans="1:2" ht="15" customHeight="1" x14ac:dyDescent="0.25">
      <c r="A1080" s="826" t="s">
        <v>1852</v>
      </c>
      <c r="B1080" s="827" t="s">
        <v>384</v>
      </c>
    </row>
    <row r="1081" spans="1:2" ht="15" customHeight="1" x14ac:dyDescent="0.25">
      <c r="A1081" s="826" t="s">
        <v>1853</v>
      </c>
      <c r="B1081" s="827" t="s">
        <v>386</v>
      </c>
    </row>
    <row r="1082" spans="1:2" ht="15" customHeight="1" x14ac:dyDescent="0.25">
      <c r="A1082" s="826" t="s">
        <v>1854</v>
      </c>
      <c r="B1082" s="827" t="s">
        <v>1855</v>
      </c>
    </row>
    <row r="1083" spans="1:2" ht="15" customHeight="1" x14ac:dyDescent="0.25">
      <c r="A1083" s="826" t="s">
        <v>1856</v>
      </c>
      <c r="B1083" s="827" t="s">
        <v>1770</v>
      </c>
    </row>
    <row r="1084" spans="1:2" ht="15" customHeight="1" x14ac:dyDescent="0.25">
      <c r="A1084" s="826" t="s">
        <v>1857</v>
      </c>
      <c r="B1084" s="827" t="s">
        <v>1858</v>
      </c>
    </row>
    <row r="1085" spans="1:2" ht="15" customHeight="1" x14ac:dyDescent="0.25">
      <c r="A1085" s="826" t="s">
        <v>1859</v>
      </c>
      <c r="B1085" s="827" t="s">
        <v>1860</v>
      </c>
    </row>
    <row r="1086" spans="1:2" ht="15" customHeight="1" x14ac:dyDescent="0.25">
      <c r="A1086" s="826" t="s">
        <v>1861</v>
      </c>
      <c r="B1086" s="827" t="s">
        <v>1862</v>
      </c>
    </row>
    <row r="1087" spans="1:2" ht="15" customHeight="1" x14ac:dyDescent="0.25">
      <c r="A1087" s="826" t="s">
        <v>1863</v>
      </c>
      <c r="B1087" s="827" t="s">
        <v>1864</v>
      </c>
    </row>
    <row r="1088" spans="1:2" ht="15" customHeight="1" x14ac:dyDescent="0.25">
      <c r="A1088" s="826" t="s">
        <v>1865</v>
      </c>
      <c r="B1088" s="827" t="s">
        <v>1866</v>
      </c>
    </row>
    <row r="1089" spans="1:2" ht="15" customHeight="1" x14ac:dyDescent="0.25">
      <c r="A1089" s="826" t="s">
        <v>1867</v>
      </c>
      <c r="B1089" s="827" t="s">
        <v>1868</v>
      </c>
    </row>
    <row r="1090" spans="1:2" ht="15" customHeight="1" x14ac:dyDescent="0.25">
      <c r="A1090" s="826" t="s">
        <v>1869</v>
      </c>
      <c r="B1090" s="827" t="s">
        <v>1870</v>
      </c>
    </row>
    <row r="1091" spans="1:2" ht="15" customHeight="1" x14ac:dyDescent="0.25">
      <c r="A1091" s="826" t="s">
        <v>1871</v>
      </c>
      <c r="B1091" s="827" t="s">
        <v>1872</v>
      </c>
    </row>
    <row r="1092" spans="1:2" ht="15" customHeight="1" x14ac:dyDescent="0.25">
      <c r="A1092" s="826" t="s">
        <v>1873</v>
      </c>
      <c r="B1092" s="827" t="s">
        <v>1874</v>
      </c>
    </row>
    <row r="1093" spans="1:2" ht="15" customHeight="1" x14ac:dyDescent="0.25">
      <c r="A1093" s="826" t="s">
        <v>1875</v>
      </c>
      <c r="B1093" s="827" t="s">
        <v>1876</v>
      </c>
    </row>
    <row r="1094" spans="1:2" ht="15" customHeight="1" x14ac:dyDescent="0.25">
      <c r="A1094" s="826" t="s">
        <v>1877</v>
      </c>
      <c r="B1094" s="827" t="s">
        <v>1878</v>
      </c>
    </row>
    <row r="1095" spans="1:2" ht="15" customHeight="1" x14ac:dyDescent="0.25">
      <c r="A1095" s="826" t="s">
        <v>1879</v>
      </c>
      <c r="B1095" s="827" t="s">
        <v>1880</v>
      </c>
    </row>
    <row r="1096" spans="1:2" ht="15" customHeight="1" x14ac:dyDescent="0.25">
      <c r="A1096" s="826" t="s">
        <v>1881</v>
      </c>
      <c r="B1096" s="827" t="s">
        <v>1882</v>
      </c>
    </row>
    <row r="1097" spans="1:2" ht="15" customHeight="1" x14ac:dyDescent="0.25">
      <c r="A1097" s="826" t="s">
        <v>1883</v>
      </c>
      <c r="B1097" s="827" t="s">
        <v>1884</v>
      </c>
    </row>
    <row r="1098" spans="1:2" ht="15" customHeight="1" x14ac:dyDescent="0.25">
      <c r="A1098" s="826" t="s">
        <v>1885</v>
      </c>
      <c r="B1098" s="827" t="s">
        <v>1886</v>
      </c>
    </row>
    <row r="1099" spans="1:2" ht="15" customHeight="1" x14ac:dyDescent="0.25">
      <c r="A1099" s="826" t="s">
        <v>1887</v>
      </c>
      <c r="B1099" s="827" t="s">
        <v>1888</v>
      </c>
    </row>
    <row r="1100" spans="1:2" ht="15" customHeight="1" x14ac:dyDescent="0.25">
      <c r="A1100" s="826" t="s">
        <v>1889</v>
      </c>
      <c r="B1100" s="827" t="s">
        <v>1890</v>
      </c>
    </row>
    <row r="1101" spans="1:2" ht="15" customHeight="1" x14ac:dyDescent="0.25">
      <c r="A1101" s="826" t="s">
        <v>1891</v>
      </c>
      <c r="B1101" s="827" t="s">
        <v>502</v>
      </c>
    </row>
    <row r="1102" spans="1:2" ht="15" customHeight="1" x14ac:dyDescent="0.25">
      <c r="A1102" s="826" t="s">
        <v>1892</v>
      </c>
      <c r="B1102" s="827" t="s">
        <v>500</v>
      </c>
    </row>
    <row r="1103" spans="1:2" ht="15" customHeight="1" x14ac:dyDescent="0.25">
      <c r="A1103" s="826" t="s">
        <v>1893</v>
      </c>
      <c r="B1103" s="827" t="s">
        <v>1894</v>
      </c>
    </row>
    <row r="1104" spans="1:2" ht="15" customHeight="1" x14ac:dyDescent="0.25">
      <c r="A1104" s="826" t="s">
        <v>1895</v>
      </c>
      <c r="B1104" s="827" t="s">
        <v>1896</v>
      </c>
    </row>
    <row r="1105" spans="1:2" ht="15" customHeight="1" x14ac:dyDescent="0.25">
      <c r="A1105" s="826" t="s">
        <v>1897</v>
      </c>
      <c r="B1105" s="827" t="s">
        <v>1898</v>
      </c>
    </row>
    <row r="1106" spans="1:2" ht="15" customHeight="1" x14ac:dyDescent="0.25">
      <c r="A1106" s="826" t="s">
        <v>1899</v>
      </c>
      <c r="B1106" s="827" t="s">
        <v>857</v>
      </c>
    </row>
    <row r="1107" spans="1:2" ht="15" customHeight="1" x14ac:dyDescent="0.25">
      <c r="A1107" s="826" t="s">
        <v>1900</v>
      </c>
      <c r="B1107" s="827" t="s">
        <v>1901</v>
      </c>
    </row>
    <row r="1108" spans="1:2" ht="15" customHeight="1" x14ac:dyDescent="0.25">
      <c r="A1108" s="826" t="s">
        <v>1902</v>
      </c>
      <c r="B1108" s="827" t="s">
        <v>1903</v>
      </c>
    </row>
    <row r="1109" spans="1:2" ht="15" customHeight="1" x14ac:dyDescent="0.25">
      <c r="A1109" s="826"/>
      <c r="B1109" s="827"/>
    </row>
    <row r="1110" spans="1:2" ht="15" customHeight="1" x14ac:dyDescent="0.25">
      <c r="A1110" s="826" t="s">
        <v>1904</v>
      </c>
      <c r="B1110" s="827" t="s">
        <v>1905</v>
      </c>
    </row>
    <row r="1111" spans="1:2" ht="15" customHeight="1" x14ac:dyDescent="0.25">
      <c r="A1111" s="826" t="s">
        <v>1906</v>
      </c>
      <c r="B1111" s="827" t="s">
        <v>1907</v>
      </c>
    </row>
    <row r="1112" spans="1:2" ht="15" customHeight="1" x14ac:dyDescent="0.25">
      <c r="A1112" s="826" t="s">
        <v>1908</v>
      </c>
      <c r="B1112" s="827" t="s">
        <v>1909</v>
      </c>
    </row>
    <row r="1113" spans="1:2" ht="15" customHeight="1" x14ac:dyDescent="0.25">
      <c r="A1113" s="826" t="s">
        <v>1910</v>
      </c>
      <c r="B1113" s="827" t="s">
        <v>1911</v>
      </c>
    </row>
    <row r="1114" spans="1:2" ht="15" customHeight="1" x14ac:dyDescent="0.25">
      <c r="A1114" s="826" t="s">
        <v>1912</v>
      </c>
      <c r="B1114" s="827" t="s">
        <v>1913</v>
      </c>
    </row>
    <row r="1115" spans="1:2" ht="15" customHeight="1" x14ac:dyDescent="0.25">
      <c r="A1115" s="826" t="s">
        <v>1914</v>
      </c>
      <c r="B1115" s="827" t="s">
        <v>1915</v>
      </c>
    </row>
    <row r="1116" spans="1:2" ht="15" customHeight="1" x14ac:dyDescent="0.25">
      <c r="A1116" s="826" t="s">
        <v>1916</v>
      </c>
      <c r="B1116" s="827" t="s">
        <v>1917</v>
      </c>
    </row>
    <row r="1117" spans="1:2" ht="15" customHeight="1" x14ac:dyDescent="0.25">
      <c r="A1117" s="826" t="s">
        <v>1918</v>
      </c>
      <c r="B1117" s="827" t="s">
        <v>1919</v>
      </c>
    </row>
    <row r="1118" spans="1:2" ht="15" customHeight="1" x14ac:dyDescent="0.25">
      <c r="A1118" s="826" t="s">
        <v>1920</v>
      </c>
      <c r="B1118" s="827" t="s">
        <v>1921</v>
      </c>
    </row>
    <row r="1119" spans="1:2" ht="15" customHeight="1" x14ac:dyDescent="0.25">
      <c r="A1119" s="826" t="s">
        <v>1922</v>
      </c>
      <c r="B1119" s="827" t="s">
        <v>1923</v>
      </c>
    </row>
    <row r="1120" spans="1:2" ht="15" customHeight="1" x14ac:dyDescent="0.25">
      <c r="A1120" s="826" t="s">
        <v>1924</v>
      </c>
      <c r="B1120" s="827" t="s">
        <v>1925</v>
      </c>
    </row>
    <row r="1121" spans="1:2" ht="15" customHeight="1" x14ac:dyDescent="0.25">
      <c r="A1121" s="826" t="s">
        <v>1926</v>
      </c>
      <c r="B1121" s="827" t="s">
        <v>1927</v>
      </c>
    </row>
    <row r="1122" spans="1:2" ht="15" customHeight="1" x14ac:dyDescent="0.25">
      <c r="A1122" s="826" t="s">
        <v>1928</v>
      </c>
      <c r="B1122" s="827" t="s">
        <v>1929</v>
      </c>
    </row>
    <row r="1123" spans="1:2" ht="15" customHeight="1" x14ac:dyDescent="0.25">
      <c r="A1123" s="826" t="s">
        <v>1930</v>
      </c>
      <c r="B1123" s="827" t="s">
        <v>1931</v>
      </c>
    </row>
    <row r="1124" spans="1:2" ht="15" customHeight="1" x14ac:dyDescent="0.25">
      <c r="A1124" s="826" t="s">
        <v>1932</v>
      </c>
      <c r="B1124" s="827" t="s">
        <v>1933</v>
      </c>
    </row>
    <row r="1125" spans="1:2" ht="15" customHeight="1" x14ac:dyDescent="0.25">
      <c r="A1125" s="826" t="s">
        <v>1934</v>
      </c>
      <c r="B1125" s="827" t="s">
        <v>1935</v>
      </c>
    </row>
    <row r="1126" spans="1:2" ht="15" customHeight="1" x14ac:dyDescent="0.25">
      <c r="A1126" s="826" t="s">
        <v>1936</v>
      </c>
      <c r="B1126" s="827" t="s">
        <v>1937</v>
      </c>
    </row>
    <row r="1127" spans="1:2" ht="15" customHeight="1" x14ac:dyDescent="0.25">
      <c r="A1127" s="826" t="s">
        <v>1938</v>
      </c>
      <c r="B1127" s="827" t="s">
        <v>1939</v>
      </c>
    </row>
    <row r="1128" spans="1:2" ht="15" customHeight="1" x14ac:dyDescent="0.25">
      <c r="A1128" s="826" t="s">
        <v>1940</v>
      </c>
      <c r="B1128" s="827" t="s">
        <v>1941</v>
      </c>
    </row>
    <row r="1129" spans="1:2" ht="15" customHeight="1" x14ac:dyDescent="0.25">
      <c r="A1129" s="826" t="s">
        <v>1942</v>
      </c>
      <c r="B1129" s="827" t="s">
        <v>1943</v>
      </c>
    </row>
    <row r="1130" spans="1:2" ht="15" customHeight="1" x14ac:dyDescent="0.25">
      <c r="A1130" s="826" t="s">
        <v>1944</v>
      </c>
      <c r="B1130" s="827" t="s">
        <v>1945</v>
      </c>
    </row>
    <row r="1131" spans="1:2" ht="15" customHeight="1" x14ac:dyDescent="0.25">
      <c r="A1131" s="826" t="s">
        <v>1946</v>
      </c>
      <c r="B1131" s="827" t="s">
        <v>1947</v>
      </c>
    </row>
    <row r="1132" spans="1:2" ht="15" customHeight="1" x14ac:dyDescent="0.25">
      <c r="A1132" s="826" t="s">
        <v>1948</v>
      </c>
      <c r="B1132" s="827" t="s">
        <v>1949</v>
      </c>
    </row>
    <row r="1133" spans="1:2" ht="15" customHeight="1" x14ac:dyDescent="0.25">
      <c r="A1133" s="826" t="s">
        <v>1950</v>
      </c>
      <c r="B1133" s="827" t="s">
        <v>1951</v>
      </c>
    </row>
    <row r="1134" spans="1:2" ht="15" customHeight="1" x14ac:dyDescent="0.25">
      <c r="A1134" s="826" t="s">
        <v>1952</v>
      </c>
      <c r="B1134" s="827" t="s">
        <v>1953</v>
      </c>
    </row>
    <row r="1135" spans="1:2" ht="15" customHeight="1" x14ac:dyDescent="0.25">
      <c r="A1135" s="826" t="s">
        <v>1954</v>
      </c>
      <c r="B1135" s="827" t="s">
        <v>1955</v>
      </c>
    </row>
    <row r="1136" spans="1:2" ht="15" customHeight="1" x14ac:dyDescent="0.25">
      <c r="A1136" s="826" t="s">
        <v>1956</v>
      </c>
      <c r="B1136" s="827" t="s">
        <v>1957</v>
      </c>
    </row>
    <row r="1137" spans="1:2" ht="15" customHeight="1" x14ac:dyDescent="0.25">
      <c r="A1137" s="826" t="s">
        <v>1958</v>
      </c>
      <c r="B1137" s="827" t="s">
        <v>1959</v>
      </c>
    </row>
    <row r="1138" spans="1:2" ht="15" customHeight="1" x14ac:dyDescent="0.25">
      <c r="A1138" s="826" t="s">
        <v>1960</v>
      </c>
      <c r="B1138" s="827" t="s">
        <v>1961</v>
      </c>
    </row>
    <row r="1139" spans="1:2" ht="15" customHeight="1" x14ac:dyDescent="0.25">
      <c r="A1139" s="826" t="s">
        <v>1962</v>
      </c>
      <c r="B1139" s="827" t="s">
        <v>1963</v>
      </c>
    </row>
    <row r="1140" spans="1:2" ht="15" customHeight="1" x14ac:dyDescent="0.25">
      <c r="A1140" s="826" t="s">
        <v>1964</v>
      </c>
      <c r="B1140" s="827" t="s">
        <v>1965</v>
      </c>
    </row>
    <row r="1141" spans="1:2" ht="15" customHeight="1" x14ac:dyDescent="0.25">
      <c r="A1141" s="826" t="s">
        <v>1966</v>
      </c>
      <c r="B1141" s="827" t="s">
        <v>1967</v>
      </c>
    </row>
    <row r="1142" spans="1:2" ht="15" customHeight="1" x14ac:dyDescent="0.25">
      <c r="A1142" s="826" t="s">
        <v>1968</v>
      </c>
      <c r="B1142" s="827" t="s">
        <v>1969</v>
      </c>
    </row>
    <row r="1143" spans="1:2" ht="15" customHeight="1" x14ac:dyDescent="0.25">
      <c r="A1143" s="826" t="s">
        <v>1970</v>
      </c>
      <c r="B1143" s="827" t="s">
        <v>1971</v>
      </c>
    </row>
    <row r="1144" spans="1:2" ht="15" customHeight="1" x14ac:dyDescent="0.25">
      <c r="A1144" s="826" t="s">
        <v>1972</v>
      </c>
      <c r="B1144" s="827" t="s">
        <v>1973</v>
      </c>
    </row>
    <row r="1145" spans="1:2" ht="15" customHeight="1" x14ac:dyDescent="0.25">
      <c r="A1145" s="826" t="s">
        <v>1974</v>
      </c>
      <c r="B1145" s="827" t="s">
        <v>1975</v>
      </c>
    </row>
    <row r="1146" spans="1:2" ht="15" customHeight="1" x14ac:dyDescent="0.25">
      <c r="A1146" s="826" t="s">
        <v>1976</v>
      </c>
      <c r="B1146" s="827" t="s">
        <v>1977</v>
      </c>
    </row>
    <row r="1147" spans="1:2" ht="15" customHeight="1" x14ac:dyDescent="0.25">
      <c r="A1147" s="826" t="s">
        <v>1978</v>
      </c>
      <c r="B1147" s="827" t="s">
        <v>1979</v>
      </c>
    </row>
    <row r="1148" spans="1:2" ht="15" customHeight="1" x14ac:dyDescent="0.25">
      <c r="A1148" s="826" t="s">
        <v>1980</v>
      </c>
      <c r="B1148" s="827" t="s">
        <v>1981</v>
      </c>
    </row>
    <row r="1149" spans="1:2" ht="15" customHeight="1" x14ac:dyDescent="0.25">
      <c r="A1149" s="826" t="s">
        <v>1982</v>
      </c>
      <c r="B1149" s="827" t="s">
        <v>1983</v>
      </c>
    </row>
    <row r="1150" spans="1:2" ht="15" customHeight="1" x14ac:dyDescent="0.25">
      <c r="A1150" s="826" t="s">
        <v>1984</v>
      </c>
      <c r="B1150" s="827" t="s">
        <v>1985</v>
      </c>
    </row>
    <row r="1151" spans="1:2" ht="15" customHeight="1" x14ac:dyDescent="0.25">
      <c r="A1151" s="826" t="s">
        <v>1986</v>
      </c>
      <c r="B1151" s="827" t="s">
        <v>450</v>
      </c>
    </row>
    <row r="1152" spans="1:2" ht="15" customHeight="1" x14ac:dyDescent="0.25">
      <c r="A1152" s="826"/>
      <c r="B1152" s="827"/>
    </row>
    <row r="1153" spans="1:2" ht="15" customHeight="1" x14ac:dyDescent="0.25">
      <c r="A1153" s="826" t="s">
        <v>1987</v>
      </c>
      <c r="B1153" s="827" t="s">
        <v>1988</v>
      </c>
    </row>
    <row r="1154" spans="1:2" ht="15" customHeight="1" x14ac:dyDescent="0.25">
      <c r="A1154" s="826" t="s">
        <v>1989</v>
      </c>
      <c r="B1154" s="827" t="s">
        <v>1990</v>
      </c>
    </row>
    <row r="1155" spans="1:2" ht="15" customHeight="1" x14ac:dyDescent="0.25">
      <c r="A1155" s="826" t="s">
        <v>1991</v>
      </c>
      <c r="B1155" s="827" t="s">
        <v>1992</v>
      </c>
    </row>
    <row r="1156" spans="1:2" ht="15" customHeight="1" x14ac:dyDescent="0.25">
      <c r="A1156" s="826" t="s">
        <v>1993</v>
      </c>
      <c r="B1156" s="827" t="s">
        <v>1994</v>
      </c>
    </row>
    <row r="1157" spans="1:2" ht="15" customHeight="1" x14ac:dyDescent="0.25">
      <c r="A1157" s="826" t="s">
        <v>1995</v>
      </c>
      <c r="B1157" s="827" t="s">
        <v>1996</v>
      </c>
    </row>
    <row r="1158" spans="1:2" ht="15" customHeight="1" x14ac:dyDescent="0.25">
      <c r="A1158" s="826" t="s">
        <v>1997</v>
      </c>
      <c r="B1158" s="827" t="s">
        <v>1998</v>
      </c>
    </row>
    <row r="1159" spans="1:2" ht="15" customHeight="1" x14ac:dyDescent="0.25">
      <c r="A1159" s="826" t="s">
        <v>1999</v>
      </c>
      <c r="B1159" s="827" t="s">
        <v>2000</v>
      </c>
    </row>
    <row r="1160" spans="1:2" ht="15" customHeight="1" x14ac:dyDescent="0.25">
      <c r="A1160" s="826" t="s">
        <v>2001</v>
      </c>
      <c r="B1160" s="827" t="s">
        <v>2002</v>
      </c>
    </row>
    <row r="1161" spans="1:2" ht="15" customHeight="1" x14ac:dyDescent="0.25">
      <c r="A1161" s="826" t="s">
        <v>2003</v>
      </c>
      <c r="B1161" s="827" t="s">
        <v>2004</v>
      </c>
    </row>
    <row r="1162" spans="1:2" ht="15" customHeight="1" x14ac:dyDescent="0.25">
      <c r="A1162" s="826" t="s">
        <v>2005</v>
      </c>
      <c r="B1162" s="827" t="s">
        <v>2006</v>
      </c>
    </row>
    <row r="1163" spans="1:2" ht="15" customHeight="1" x14ac:dyDescent="0.25">
      <c r="A1163" s="826" t="s">
        <v>2007</v>
      </c>
      <c r="B1163" s="827" t="s">
        <v>2008</v>
      </c>
    </row>
    <row r="1164" spans="1:2" ht="15" customHeight="1" x14ac:dyDescent="0.25">
      <c r="A1164" s="826" t="s">
        <v>2009</v>
      </c>
      <c r="B1164" s="827" t="s">
        <v>2010</v>
      </c>
    </row>
    <row r="1165" spans="1:2" ht="15" customHeight="1" x14ac:dyDescent="0.25">
      <c r="A1165" s="826" t="s">
        <v>2011</v>
      </c>
      <c r="B1165" s="827" t="s">
        <v>2012</v>
      </c>
    </row>
    <row r="1166" spans="1:2" ht="15" customHeight="1" x14ac:dyDescent="0.25">
      <c r="A1166" s="826" t="s">
        <v>2013</v>
      </c>
      <c r="B1166" s="827" t="s">
        <v>2014</v>
      </c>
    </row>
    <row r="1167" spans="1:2" ht="15" customHeight="1" x14ac:dyDescent="0.25">
      <c r="A1167" s="826" t="s">
        <v>2015</v>
      </c>
      <c r="B1167" s="827" t="s">
        <v>2016</v>
      </c>
    </row>
    <row r="1168" spans="1:2" ht="15" customHeight="1" x14ac:dyDescent="0.25">
      <c r="A1168" s="826" t="s">
        <v>2017</v>
      </c>
      <c r="B1168" s="827" t="s">
        <v>2018</v>
      </c>
    </row>
    <row r="1169" spans="1:2" ht="15" customHeight="1" x14ac:dyDescent="0.25">
      <c r="A1169" s="826" t="s">
        <v>2019</v>
      </c>
      <c r="B1169" s="827" t="s">
        <v>2020</v>
      </c>
    </row>
    <row r="1170" spans="1:2" ht="15" customHeight="1" x14ac:dyDescent="0.25">
      <c r="A1170" s="826" t="s">
        <v>2021</v>
      </c>
      <c r="B1170" s="827" t="s">
        <v>2022</v>
      </c>
    </row>
    <row r="1171" spans="1:2" ht="15" customHeight="1" x14ac:dyDescent="0.25">
      <c r="A1171" s="826" t="s">
        <v>2023</v>
      </c>
      <c r="B1171" s="827" t="s">
        <v>2024</v>
      </c>
    </row>
    <row r="1172" spans="1:2" ht="15" customHeight="1" x14ac:dyDescent="0.25">
      <c r="A1172" s="826" t="s">
        <v>2025</v>
      </c>
      <c r="B1172" s="827" t="s">
        <v>2026</v>
      </c>
    </row>
    <row r="1173" spans="1:2" ht="15" customHeight="1" x14ac:dyDescent="0.25">
      <c r="A1173" s="826" t="s">
        <v>2027</v>
      </c>
      <c r="B1173" s="827" t="s">
        <v>2028</v>
      </c>
    </row>
    <row r="1174" spans="1:2" ht="15" customHeight="1" x14ac:dyDescent="0.25">
      <c r="A1174" s="826" t="s">
        <v>2029</v>
      </c>
      <c r="B1174" s="827" t="s">
        <v>2030</v>
      </c>
    </row>
    <row r="1175" spans="1:2" ht="15" customHeight="1" x14ac:dyDescent="0.25">
      <c r="A1175" s="826" t="s">
        <v>2031</v>
      </c>
      <c r="B1175" s="827" t="s">
        <v>2032</v>
      </c>
    </row>
    <row r="1176" spans="1:2" ht="15" customHeight="1" x14ac:dyDescent="0.25">
      <c r="A1176" s="826" t="s">
        <v>2033</v>
      </c>
      <c r="B1176" s="827" t="s">
        <v>2034</v>
      </c>
    </row>
    <row r="1177" spans="1:2" ht="15" customHeight="1" x14ac:dyDescent="0.25">
      <c r="A1177" s="826" t="s">
        <v>2035</v>
      </c>
      <c r="B1177" s="827" t="s">
        <v>2036</v>
      </c>
    </row>
    <row r="1178" spans="1:2" ht="15" customHeight="1" x14ac:dyDescent="0.25">
      <c r="A1178" s="826" t="s">
        <v>2037</v>
      </c>
      <c r="B1178" s="827" t="s">
        <v>2038</v>
      </c>
    </row>
    <row r="1179" spans="1:2" ht="15" customHeight="1" x14ac:dyDescent="0.25">
      <c r="A1179" s="826" t="s">
        <v>2039</v>
      </c>
      <c r="B1179" s="827" t="s">
        <v>2040</v>
      </c>
    </row>
    <row r="1180" spans="1:2" ht="15" customHeight="1" x14ac:dyDescent="0.25">
      <c r="A1180" s="826" t="s">
        <v>2041</v>
      </c>
      <c r="B1180" s="827" t="s">
        <v>2042</v>
      </c>
    </row>
    <row r="1181" spans="1:2" ht="15" customHeight="1" x14ac:dyDescent="0.25">
      <c r="A1181" s="826" t="s">
        <v>2043</v>
      </c>
      <c r="B1181" s="827" t="s">
        <v>2044</v>
      </c>
    </row>
    <row r="1182" spans="1:2" ht="15" customHeight="1" x14ac:dyDescent="0.25">
      <c r="A1182" s="826" t="s">
        <v>2045</v>
      </c>
      <c r="B1182" s="827" t="s">
        <v>2046</v>
      </c>
    </row>
    <row r="1183" spans="1:2" ht="15" customHeight="1" x14ac:dyDescent="0.25">
      <c r="A1183" s="826" t="s">
        <v>2047</v>
      </c>
      <c r="B1183" s="827" t="s">
        <v>2048</v>
      </c>
    </row>
    <row r="1184" spans="1:2" ht="15" customHeight="1" x14ac:dyDescent="0.25">
      <c r="A1184" s="826" t="s">
        <v>2049</v>
      </c>
      <c r="B1184" s="827" t="s">
        <v>2050</v>
      </c>
    </row>
    <row r="1185" spans="1:2" ht="15" customHeight="1" x14ac:dyDescent="0.25">
      <c r="A1185" s="826" t="s">
        <v>2051</v>
      </c>
      <c r="B1185" s="827" t="s">
        <v>1988</v>
      </c>
    </row>
    <row r="1186" spans="1:2" ht="15" customHeight="1" x14ac:dyDescent="0.25">
      <c r="A1186" s="826" t="s">
        <v>2052</v>
      </c>
      <c r="B1186" s="827" t="s">
        <v>2053</v>
      </c>
    </row>
    <row r="1187" spans="1:2" ht="15" customHeight="1" x14ac:dyDescent="0.25">
      <c r="A1187" s="826" t="s">
        <v>2054</v>
      </c>
      <c r="B1187" s="827" t="s">
        <v>2055</v>
      </c>
    </row>
    <row r="1188" spans="1:2" ht="15" customHeight="1" x14ac:dyDescent="0.25">
      <c r="A1188" s="826" t="s">
        <v>2056</v>
      </c>
      <c r="B1188" s="827" t="s">
        <v>2057</v>
      </c>
    </row>
    <row r="1189" spans="1:2" ht="15" customHeight="1" x14ac:dyDescent="0.25">
      <c r="A1189" s="826" t="s">
        <v>2058</v>
      </c>
      <c r="B1189" s="827" t="s">
        <v>2059</v>
      </c>
    </row>
    <row r="1190" spans="1:2" ht="15" customHeight="1" x14ac:dyDescent="0.25">
      <c r="A1190" s="826" t="s">
        <v>2060</v>
      </c>
      <c r="B1190" s="827" t="s">
        <v>2061</v>
      </c>
    </row>
    <row r="1191" spans="1:2" ht="15" customHeight="1" x14ac:dyDescent="0.25">
      <c r="A1191" s="826" t="s">
        <v>2062</v>
      </c>
      <c r="B1191" s="827" t="s">
        <v>2063</v>
      </c>
    </row>
    <row r="1192" spans="1:2" ht="15" customHeight="1" x14ac:dyDescent="0.25">
      <c r="A1192" s="826" t="s">
        <v>2064</v>
      </c>
      <c r="B1192" s="827" t="s">
        <v>2065</v>
      </c>
    </row>
    <row r="1193" spans="1:2" ht="15" customHeight="1" x14ac:dyDescent="0.25">
      <c r="A1193" s="826" t="s">
        <v>2066</v>
      </c>
      <c r="B1193" s="827" t="s">
        <v>2067</v>
      </c>
    </row>
    <row r="1194" spans="1:2" ht="15" customHeight="1" x14ac:dyDescent="0.25">
      <c r="A1194" s="826" t="s">
        <v>2068</v>
      </c>
      <c r="B1194" s="827" t="s">
        <v>2069</v>
      </c>
    </row>
    <row r="1195" spans="1:2" ht="15" customHeight="1" x14ac:dyDescent="0.25">
      <c r="A1195" s="826" t="s">
        <v>2070</v>
      </c>
      <c r="B1195" s="827" t="s">
        <v>2071</v>
      </c>
    </row>
    <row r="1196" spans="1:2" ht="15" customHeight="1" x14ac:dyDescent="0.25">
      <c r="A1196" s="826" t="s">
        <v>2072</v>
      </c>
      <c r="B1196" s="827" t="s">
        <v>2073</v>
      </c>
    </row>
    <row r="1197" spans="1:2" ht="15" customHeight="1" x14ac:dyDescent="0.25">
      <c r="A1197" s="826" t="s">
        <v>2074</v>
      </c>
      <c r="B1197" s="827" t="s">
        <v>2075</v>
      </c>
    </row>
    <row r="1198" spans="1:2" ht="15" customHeight="1" x14ac:dyDescent="0.25">
      <c r="A1198" s="826" t="s">
        <v>2076</v>
      </c>
      <c r="B1198" s="827" t="s">
        <v>2077</v>
      </c>
    </row>
    <row r="1199" spans="1:2" ht="15" customHeight="1" x14ac:dyDescent="0.25">
      <c r="A1199" s="826" t="s">
        <v>2078</v>
      </c>
      <c r="B1199" s="827" t="s">
        <v>2079</v>
      </c>
    </row>
    <row r="1200" spans="1:2" ht="15" customHeight="1" x14ac:dyDescent="0.25">
      <c r="A1200" s="826" t="s">
        <v>2080</v>
      </c>
      <c r="B1200" s="827" t="s">
        <v>2081</v>
      </c>
    </row>
    <row r="1201" spans="1:2" ht="15" customHeight="1" x14ac:dyDescent="0.25">
      <c r="A1201" s="826" t="s">
        <v>2082</v>
      </c>
      <c r="B1201" s="827" t="s">
        <v>2083</v>
      </c>
    </row>
    <row r="1202" spans="1:2" ht="15" customHeight="1" x14ac:dyDescent="0.25">
      <c r="A1202" s="826" t="s">
        <v>2084</v>
      </c>
      <c r="B1202" s="827" t="s">
        <v>2085</v>
      </c>
    </row>
    <row r="1203" spans="1:2" ht="15" customHeight="1" x14ac:dyDescent="0.25">
      <c r="A1203" s="826" t="s">
        <v>2086</v>
      </c>
      <c r="B1203" s="827" t="s">
        <v>450</v>
      </c>
    </row>
    <row r="1204" spans="1:2" ht="15" customHeight="1" x14ac:dyDescent="0.25">
      <c r="A1204" s="826"/>
      <c r="B1204" s="827"/>
    </row>
    <row r="1205" spans="1:2" ht="15" customHeight="1" x14ac:dyDescent="0.25">
      <c r="A1205" s="826" t="s">
        <v>2087</v>
      </c>
      <c r="B1205" s="827" t="s">
        <v>2088</v>
      </c>
    </row>
    <row r="1206" spans="1:2" ht="15" customHeight="1" x14ac:dyDescent="0.25">
      <c r="A1206" s="826" t="s">
        <v>2089</v>
      </c>
      <c r="B1206" s="827" t="s">
        <v>2090</v>
      </c>
    </row>
    <row r="1207" spans="1:2" ht="15" customHeight="1" x14ac:dyDescent="0.25">
      <c r="A1207" s="826" t="s">
        <v>2091</v>
      </c>
      <c r="B1207" s="827" t="s">
        <v>2092</v>
      </c>
    </row>
    <row r="1208" spans="1:2" ht="15" customHeight="1" x14ac:dyDescent="0.25">
      <c r="A1208" s="826" t="s">
        <v>2093</v>
      </c>
      <c r="B1208" s="827" t="s">
        <v>2094</v>
      </c>
    </row>
    <row r="1209" spans="1:2" ht="15" customHeight="1" x14ac:dyDescent="0.25">
      <c r="A1209" s="826" t="s">
        <v>2095</v>
      </c>
      <c r="B1209" s="827" t="s">
        <v>2096</v>
      </c>
    </row>
    <row r="1210" spans="1:2" ht="15" customHeight="1" x14ac:dyDescent="0.25">
      <c r="A1210" s="826" t="s">
        <v>2097</v>
      </c>
      <c r="B1210" s="827" t="s">
        <v>2098</v>
      </c>
    </row>
    <row r="1211" spans="1:2" ht="15" customHeight="1" x14ac:dyDescent="0.25">
      <c r="A1211" s="826" t="s">
        <v>2099</v>
      </c>
      <c r="B1211" s="827" t="s">
        <v>2100</v>
      </c>
    </row>
    <row r="1212" spans="1:2" ht="15" customHeight="1" x14ac:dyDescent="0.25">
      <c r="A1212" s="826" t="s">
        <v>2101</v>
      </c>
      <c r="B1212" s="827" t="s">
        <v>2102</v>
      </c>
    </row>
    <row r="1213" spans="1:2" ht="15" customHeight="1" x14ac:dyDescent="0.25">
      <c r="A1213" s="826" t="s">
        <v>2103</v>
      </c>
      <c r="B1213" s="827" t="s">
        <v>2104</v>
      </c>
    </row>
    <row r="1214" spans="1:2" ht="15" customHeight="1" x14ac:dyDescent="0.25">
      <c r="A1214" s="826" t="s">
        <v>2105</v>
      </c>
      <c r="B1214" s="827" t="s">
        <v>2106</v>
      </c>
    </row>
    <row r="1215" spans="1:2" ht="15" customHeight="1" x14ac:dyDescent="0.25">
      <c r="A1215" s="826" t="s">
        <v>2107</v>
      </c>
      <c r="B1215" s="827" t="s">
        <v>2108</v>
      </c>
    </row>
    <row r="1216" spans="1:2" ht="15" customHeight="1" x14ac:dyDescent="0.25">
      <c r="A1216" s="826" t="s">
        <v>2109</v>
      </c>
      <c r="B1216" s="827" t="s">
        <v>2110</v>
      </c>
    </row>
    <row r="1217" spans="1:2" ht="15" customHeight="1" x14ac:dyDescent="0.25">
      <c r="A1217" s="826" t="s">
        <v>2111</v>
      </c>
      <c r="B1217" s="827" t="s">
        <v>2112</v>
      </c>
    </row>
    <row r="1218" spans="1:2" ht="15" customHeight="1" x14ac:dyDescent="0.25">
      <c r="A1218" s="826" t="s">
        <v>2113</v>
      </c>
      <c r="B1218" s="827" t="s">
        <v>2114</v>
      </c>
    </row>
    <row r="1219" spans="1:2" ht="15" customHeight="1" x14ac:dyDescent="0.25">
      <c r="A1219" s="826" t="s">
        <v>2115</v>
      </c>
      <c r="B1219" s="827" t="s">
        <v>2116</v>
      </c>
    </row>
    <row r="1220" spans="1:2" ht="15" customHeight="1" x14ac:dyDescent="0.25">
      <c r="A1220" s="826" t="s">
        <v>2117</v>
      </c>
      <c r="B1220" s="827" t="s">
        <v>2118</v>
      </c>
    </row>
    <row r="1221" spans="1:2" ht="15" customHeight="1" x14ac:dyDescent="0.25">
      <c r="A1221" s="826" t="s">
        <v>2119</v>
      </c>
      <c r="B1221" s="827" t="s">
        <v>2120</v>
      </c>
    </row>
    <row r="1222" spans="1:2" ht="15" customHeight="1" x14ac:dyDescent="0.25">
      <c r="A1222" s="826" t="s">
        <v>2121</v>
      </c>
      <c r="B1222" s="827" t="s">
        <v>2122</v>
      </c>
    </row>
    <row r="1223" spans="1:2" ht="15" customHeight="1" x14ac:dyDescent="0.25">
      <c r="A1223" s="826" t="s">
        <v>2123</v>
      </c>
      <c r="B1223" s="827" t="s">
        <v>2124</v>
      </c>
    </row>
    <row r="1224" spans="1:2" ht="15" customHeight="1" x14ac:dyDescent="0.25">
      <c r="A1224" s="826" t="s">
        <v>2125</v>
      </c>
      <c r="B1224" s="827" t="s">
        <v>2126</v>
      </c>
    </row>
    <row r="1225" spans="1:2" ht="15" customHeight="1" x14ac:dyDescent="0.25">
      <c r="A1225" s="826" t="s">
        <v>2127</v>
      </c>
      <c r="B1225" s="827" t="s">
        <v>2128</v>
      </c>
    </row>
    <row r="1226" spans="1:2" ht="15" customHeight="1" x14ac:dyDescent="0.25">
      <c r="A1226" s="826" t="s">
        <v>2129</v>
      </c>
      <c r="B1226" s="827" t="s">
        <v>2130</v>
      </c>
    </row>
    <row r="1227" spans="1:2" ht="15" customHeight="1" x14ac:dyDescent="0.25">
      <c r="A1227" s="826" t="s">
        <v>2131</v>
      </c>
      <c r="B1227" s="827" t="s">
        <v>2132</v>
      </c>
    </row>
    <row r="1228" spans="1:2" ht="15" customHeight="1" x14ac:dyDescent="0.25">
      <c r="A1228" s="826" t="s">
        <v>2133</v>
      </c>
      <c r="B1228" s="827" t="s">
        <v>2134</v>
      </c>
    </row>
    <row r="1229" spans="1:2" ht="15" customHeight="1" x14ac:dyDescent="0.25">
      <c r="A1229" s="826" t="s">
        <v>2135</v>
      </c>
      <c r="B1229" s="827" t="s">
        <v>2136</v>
      </c>
    </row>
    <row r="1230" spans="1:2" ht="15" customHeight="1" x14ac:dyDescent="0.25">
      <c r="A1230" s="826" t="s">
        <v>2137</v>
      </c>
      <c r="B1230" s="827" t="s">
        <v>2138</v>
      </c>
    </row>
    <row r="1231" spans="1:2" ht="15" customHeight="1" x14ac:dyDescent="0.25">
      <c r="A1231" s="826" t="s">
        <v>2139</v>
      </c>
      <c r="B1231" s="827" t="s">
        <v>2140</v>
      </c>
    </row>
    <row r="1232" spans="1:2" ht="15" customHeight="1" x14ac:dyDescent="0.25">
      <c r="A1232" s="826" t="s">
        <v>2141</v>
      </c>
      <c r="B1232" s="827" t="s">
        <v>2142</v>
      </c>
    </row>
    <row r="1233" spans="1:2" ht="15" customHeight="1" x14ac:dyDescent="0.25">
      <c r="A1233" s="826" t="s">
        <v>2143</v>
      </c>
      <c r="B1233" s="827" t="s">
        <v>2144</v>
      </c>
    </row>
    <row r="1234" spans="1:2" ht="15" customHeight="1" x14ac:dyDescent="0.25">
      <c r="A1234" s="826" t="s">
        <v>2145</v>
      </c>
      <c r="B1234" s="827" t="s">
        <v>2146</v>
      </c>
    </row>
    <row r="1235" spans="1:2" ht="15" customHeight="1" x14ac:dyDescent="0.25">
      <c r="A1235" s="826" t="s">
        <v>2147</v>
      </c>
      <c r="B1235" s="827" t="s">
        <v>2148</v>
      </c>
    </row>
    <row r="1236" spans="1:2" ht="15" customHeight="1" x14ac:dyDescent="0.25">
      <c r="A1236" s="826" t="s">
        <v>2149</v>
      </c>
      <c r="B1236" s="827" t="s">
        <v>2150</v>
      </c>
    </row>
    <row r="1237" spans="1:2" ht="15" customHeight="1" x14ac:dyDescent="0.25">
      <c r="A1237" s="826" t="s">
        <v>2151</v>
      </c>
      <c r="B1237" s="827" t="s">
        <v>2088</v>
      </c>
    </row>
    <row r="1238" spans="1:2" ht="15" customHeight="1" x14ac:dyDescent="0.25">
      <c r="A1238" s="826" t="s">
        <v>2152</v>
      </c>
      <c r="B1238" s="827" t="s">
        <v>2153</v>
      </c>
    </row>
    <row r="1239" spans="1:2" ht="15" customHeight="1" x14ac:dyDescent="0.25">
      <c r="A1239" s="826" t="s">
        <v>2154</v>
      </c>
      <c r="B1239" s="827" t="s">
        <v>2155</v>
      </c>
    </row>
    <row r="1240" spans="1:2" ht="15" customHeight="1" x14ac:dyDescent="0.25">
      <c r="A1240" s="826" t="s">
        <v>2156</v>
      </c>
      <c r="B1240" s="827" t="s">
        <v>2157</v>
      </c>
    </row>
    <row r="1241" spans="1:2" ht="15" customHeight="1" x14ac:dyDescent="0.25">
      <c r="A1241" s="826" t="s">
        <v>2158</v>
      </c>
      <c r="B1241" s="827" t="s">
        <v>2159</v>
      </c>
    </row>
    <row r="1242" spans="1:2" ht="15" customHeight="1" x14ac:dyDescent="0.25">
      <c r="A1242" s="826" t="s">
        <v>2160</v>
      </c>
      <c r="B1242" s="827" t="s">
        <v>2161</v>
      </c>
    </row>
    <row r="1243" spans="1:2" ht="15" customHeight="1" x14ac:dyDescent="0.25">
      <c r="A1243" s="826" t="s">
        <v>2162</v>
      </c>
      <c r="B1243" s="827" t="s">
        <v>2163</v>
      </c>
    </row>
    <row r="1244" spans="1:2" ht="15" customHeight="1" x14ac:dyDescent="0.25">
      <c r="A1244" s="826" t="s">
        <v>2164</v>
      </c>
      <c r="B1244" s="827" t="s">
        <v>2165</v>
      </c>
    </row>
    <row r="1245" spans="1:2" ht="15" customHeight="1" x14ac:dyDescent="0.25">
      <c r="A1245" s="826" t="s">
        <v>2166</v>
      </c>
      <c r="B1245" s="827" t="s">
        <v>2167</v>
      </c>
    </row>
    <row r="1246" spans="1:2" ht="15" customHeight="1" x14ac:dyDescent="0.25">
      <c r="A1246" s="826" t="s">
        <v>2168</v>
      </c>
      <c r="B1246" s="827" t="s">
        <v>2169</v>
      </c>
    </row>
    <row r="1247" spans="1:2" ht="15" customHeight="1" x14ac:dyDescent="0.25">
      <c r="A1247" s="826" t="s">
        <v>2170</v>
      </c>
      <c r="B1247" s="827" t="s">
        <v>2171</v>
      </c>
    </row>
    <row r="1248" spans="1:2" ht="15" customHeight="1" x14ac:dyDescent="0.25">
      <c r="A1248" s="826" t="s">
        <v>2172</v>
      </c>
      <c r="B1248" s="827" t="s">
        <v>2173</v>
      </c>
    </row>
    <row r="1249" spans="1:2" ht="15" customHeight="1" x14ac:dyDescent="0.25">
      <c r="A1249" s="826" t="s">
        <v>2174</v>
      </c>
      <c r="B1249" s="827" t="s">
        <v>2175</v>
      </c>
    </row>
    <row r="1250" spans="1:2" ht="15" customHeight="1" x14ac:dyDescent="0.25">
      <c r="A1250" s="826" t="s">
        <v>2176</v>
      </c>
      <c r="B1250" s="827" t="s">
        <v>2177</v>
      </c>
    </row>
    <row r="1251" spans="1:2" ht="15" customHeight="1" x14ac:dyDescent="0.25">
      <c r="A1251" s="826" t="s">
        <v>2178</v>
      </c>
      <c r="B1251" s="827" t="s">
        <v>2179</v>
      </c>
    </row>
    <row r="1252" spans="1:2" ht="15" customHeight="1" x14ac:dyDescent="0.25">
      <c r="A1252" s="826" t="s">
        <v>2180</v>
      </c>
      <c r="B1252" s="827" t="s">
        <v>2181</v>
      </c>
    </row>
    <row r="1253" spans="1:2" ht="15" customHeight="1" x14ac:dyDescent="0.25">
      <c r="A1253" s="826" t="s">
        <v>2182</v>
      </c>
      <c r="B1253" s="827" t="s">
        <v>2183</v>
      </c>
    </row>
    <row r="1254" spans="1:2" ht="15" customHeight="1" x14ac:dyDescent="0.25">
      <c r="A1254" s="826" t="s">
        <v>2184</v>
      </c>
      <c r="B1254" s="827" t="s">
        <v>2185</v>
      </c>
    </row>
    <row r="1255" spans="1:2" ht="15" customHeight="1" x14ac:dyDescent="0.25">
      <c r="A1255" s="826" t="s">
        <v>2186</v>
      </c>
      <c r="B1255" s="827" t="s">
        <v>857</v>
      </c>
    </row>
    <row r="1256" spans="1:2" ht="15" customHeight="1" x14ac:dyDescent="0.25">
      <c r="A1256" s="826"/>
      <c r="B1256" s="827"/>
    </row>
    <row r="1257" spans="1:2" ht="15" customHeight="1" x14ac:dyDescent="0.25">
      <c r="A1257" s="826" t="s">
        <v>2187</v>
      </c>
      <c r="B1257" s="827" t="s">
        <v>2188</v>
      </c>
    </row>
    <row r="1258" spans="1:2" ht="15" customHeight="1" x14ac:dyDescent="0.25">
      <c r="A1258" s="826" t="s">
        <v>2189</v>
      </c>
      <c r="B1258" s="827" t="s">
        <v>2190</v>
      </c>
    </row>
    <row r="1259" spans="1:2" ht="15" customHeight="1" x14ac:dyDescent="0.25">
      <c r="A1259" s="826" t="s">
        <v>2191</v>
      </c>
      <c r="B1259" s="827" t="s">
        <v>2192</v>
      </c>
    </row>
    <row r="1260" spans="1:2" ht="15" customHeight="1" x14ac:dyDescent="0.25">
      <c r="A1260" s="826" t="s">
        <v>2193</v>
      </c>
      <c r="B1260" s="827" t="s">
        <v>2194</v>
      </c>
    </row>
    <row r="1261" spans="1:2" ht="15" customHeight="1" x14ac:dyDescent="0.25">
      <c r="A1261" s="826" t="s">
        <v>2195</v>
      </c>
      <c r="B1261" s="827" t="s">
        <v>2196</v>
      </c>
    </row>
    <row r="1262" spans="1:2" ht="15" customHeight="1" x14ac:dyDescent="0.25">
      <c r="A1262" s="826" t="s">
        <v>2197</v>
      </c>
      <c r="B1262" s="827" t="s">
        <v>2198</v>
      </c>
    </row>
    <row r="1263" spans="1:2" ht="15" customHeight="1" x14ac:dyDescent="0.25">
      <c r="A1263" s="826" t="s">
        <v>2199</v>
      </c>
      <c r="B1263" s="827" t="s">
        <v>2200</v>
      </c>
    </row>
    <row r="1264" spans="1:2" ht="15" customHeight="1" x14ac:dyDescent="0.25">
      <c r="A1264" s="826" t="s">
        <v>2201</v>
      </c>
      <c r="B1264" s="827" t="s">
        <v>2202</v>
      </c>
    </row>
    <row r="1265" spans="1:2" ht="15" customHeight="1" x14ac:dyDescent="0.25">
      <c r="A1265" s="826" t="s">
        <v>2203</v>
      </c>
      <c r="B1265" s="827" t="s">
        <v>2204</v>
      </c>
    </row>
    <row r="1266" spans="1:2" ht="15" customHeight="1" x14ac:dyDescent="0.25">
      <c r="A1266" s="826" t="s">
        <v>2205</v>
      </c>
      <c r="B1266" s="827" t="s">
        <v>2206</v>
      </c>
    </row>
    <row r="1267" spans="1:2" ht="15" customHeight="1" x14ac:dyDescent="0.25">
      <c r="A1267" s="826" t="s">
        <v>2207</v>
      </c>
      <c r="B1267" s="827" t="s">
        <v>2208</v>
      </c>
    </row>
    <row r="1268" spans="1:2" ht="15" customHeight="1" x14ac:dyDescent="0.25">
      <c r="A1268" s="826" t="s">
        <v>2209</v>
      </c>
      <c r="B1268" s="827" t="s">
        <v>2210</v>
      </c>
    </row>
    <row r="1269" spans="1:2" ht="15" customHeight="1" x14ac:dyDescent="0.25">
      <c r="A1269" s="826" t="s">
        <v>2211</v>
      </c>
      <c r="B1269" s="827" t="s">
        <v>2212</v>
      </c>
    </row>
    <row r="1270" spans="1:2" ht="15" customHeight="1" x14ac:dyDescent="0.25">
      <c r="A1270" s="826" t="s">
        <v>2213</v>
      </c>
      <c r="B1270" s="827" t="s">
        <v>2214</v>
      </c>
    </row>
    <row r="1271" spans="1:2" ht="15" customHeight="1" x14ac:dyDescent="0.25">
      <c r="A1271" s="826" t="s">
        <v>2215</v>
      </c>
      <c r="B1271" s="827" t="s">
        <v>2216</v>
      </c>
    </row>
    <row r="1272" spans="1:2" ht="15" customHeight="1" x14ac:dyDescent="0.25">
      <c r="A1272" s="826" t="s">
        <v>2217</v>
      </c>
      <c r="B1272" s="827" t="s">
        <v>2218</v>
      </c>
    </row>
    <row r="1273" spans="1:2" ht="15" customHeight="1" x14ac:dyDescent="0.25">
      <c r="A1273" s="826" t="s">
        <v>2219</v>
      </c>
      <c r="B1273" s="827" t="s">
        <v>2220</v>
      </c>
    </row>
    <row r="1274" spans="1:2" ht="15" customHeight="1" x14ac:dyDescent="0.25">
      <c r="A1274" s="826" t="s">
        <v>2221</v>
      </c>
      <c r="B1274" s="827" t="s">
        <v>2222</v>
      </c>
    </row>
    <row r="1275" spans="1:2" ht="15" customHeight="1" x14ac:dyDescent="0.25">
      <c r="A1275" s="826" t="s">
        <v>2223</v>
      </c>
      <c r="B1275" s="827" t="s">
        <v>2224</v>
      </c>
    </row>
    <row r="1276" spans="1:2" ht="15" customHeight="1" x14ac:dyDescent="0.25">
      <c r="A1276" s="826" t="s">
        <v>2225</v>
      </c>
      <c r="B1276" s="827" t="s">
        <v>2226</v>
      </c>
    </row>
    <row r="1277" spans="1:2" ht="15" customHeight="1" x14ac:dyDescent="0.25">
      <c r="A1277" s="826" t="s">
        <v>2227</v>
      </c>
      <c r="B1277" s="827" t="s">
        <v>2228</v>
      </c>
    </row>
    <row r="1278" spans="1:2" ht="15" customHeight="1" x14ac:dyDescent="0.25">
      <c r="A1278" s="826" t="s">
        <v>2229</v>
      </c>
      <c r="B1278" s="827" t="s">
        <v>2230</v>
      </c>
    </row>
    <row r="1279" spans="1:2" ht="15" customHeight="1" x14ac:dyDescent="0.25">
      <c r="A1279" s="826" t="s">
        <v>2231</v>
      </c>
      <c r="B1279" s="827" t="s">
        <v>2232</v>
      </c>
    </row>
    <row r="1280" spans="1:2" ht="15" customHeight="1" x14ac:dyDescent="0.25">
      <c r="A1280" s="826" t="s">
        <v>2233</v>
      </c>
      <c r="B1280" s="827" t="s">
        <v>2234</v>
      </c>
    </row>
    <row r="1281" spans="1:2" ht="15" customHeight="1" x14ac:dyDescent="0.25">
      <c r="A1281" s="826" t="s">
        <v>2235</v>
      </c>
      <c r="B1281" s="827" t="s">
        <v>2236</v>
      </c>
    </row>
    <row r="1282" spans="1:2" ht="15" customHeight="1" x14ac:dyDescent="0.25">
      <c r="A1282" s="826" t="s">
        <v>2237</v>
      </c>
      <c r="B1282" s="827" t="s">
        <v>2238</v>
      </c>
    </row>
    <row r="1283" spans="1:2" ht="15" customHeight="1" x14ac:dyDescent="0.25">
      <c r="A1283" s="826" t="s">
        <v>2239</v>
      </c>
      <c r="B1283" s="827" t="s">
        <v>2240</v>
      </c>
    </row>
    <row r="1284" spans="1:2" ht="15" customHeight="1" x14ac:dyDescent="0.25">
      <c r="A1284" s="826" t="s">
        <v>2241</v>
      </c>
      <c r="B1284" s="827" t="s">
        <v>2242</v>
      </c>
    </row>
    <row r="1285" spans="1:2" ht="15" customHeight="1" x14ac:dyDescent="0.25">
      <c r="A1285" s="826" t="s">
        <v>2243</v>
      </c>
      <c r="B1285" s="827" t="s">
        <v>2244</v>
      </c>
    </row>
    <row r="1286" spans="1:2" ht="15" customHeight="1" x14ac:dyDescent="0.25">
      <c r="A1286" s="826" t="s">
        <v>2245</v>
      </c>
      <c r="B1286" s="827" t="s">
        <v>2246</v>
      </c>
    </row>
    <row r="1287" spans="1:2" ht="15" customHeight="1" x14ac:dyDescent="0.25">
      <c r="A1287" s="826" t="s">
        <v>2247</v>
      </c>
      <c r="B1287" s="827" t="s">
        <v>2248</v>
      </c>
    </row>
    <row r="1288" spans="1:2" ht="15" customHeight="1" x14ac:dyDescent="0.25">
      <c r="A1288" s="826" t="s">
        <v>2249</v>
      </c>
      <c r="B1288" s="827" t="s">
        <v>2250</v>
      </c>
    </row>
    <row r="1289" spans="1:2" ht="15" customHeight="1" x14ac:dyDescent="0.25">
      <c r="A1289" s="826" t="s">
        <v>2251</v>
      </c>
      <c r="B1289" s="827" t="s">
        <v>2252</v>
      </c>
    </row>
    <row r="1290" spans="1:2" ht="15" customHeight="1" x14ac:dyDescent="0.25">
      <c r="A1290" s="826" t="s">
        <v>2253</v>
      </c>
      <c r="B1290" s="827" t="s">
        <v>2254</v>
      </c>
    </row>
    <row r="1291" spans="1:2" ht="15" customHeight="1" x14ac:dyDescent="0.25">
      <c r="A1291" s="826" t="s">
        <v>2255</v>
      </c>
      <c r="B1291" s="827" t="s">
        <v>2256</v>
      </c>
    </row>
    <row r="1292" spans="1:2" ht="15" customHeight="1" x14ac:dyDescent="0.25">
      <c r="A1292" s="826" t="s">
        <v>2257</v>
      </c>
      <c r="B1292" s="827" t="s">
        <v>2258</v>
      </c>
    </row>
    <row r="1293" spans="1:2" ht="15" customHeight="1" x14ac:dyDescent="0.25">
      <c r="A1293" s="826" t="s">
        <v>2259</v>
      </c>
      <c r="B1293" s="827" t="s">
        <v>2260</v>
      </c>
    </row>
    <row r="1294" spans="1:2" ht="15" customHeight="1" x14ac:dyDescent="0.25">
      <c r="A1294" s="826" t="s">
        <v>2261</v>
      </c>
      <c r="B1294" s="827" t="s">
        <v>2262</v>
      </c>
    </row>
    <row r="1295" spans="1:2" ht="15" customHeight="1" x14ac:dyDescent="0.25">
      <c r="A1295" s="826" t="s">
        <v>2263</v>
      </c>
      <c r="B1295" s="827" t="s">
        <v>2264</v>
      </c>
    </row>
    <row r="1296" spans="1:2" ht="15" customHeight="1" x14ac:dyDescent="0.25">
      <c r="A1296" s="826" t="s">
        <v>2265</v>
      </c>
      <c r="B1296" s="827" t="s">
        <v>2266</v>
      </c>
    </row>
    <row r="1297" spans="1:2" ht="15" customHeight="1" x14ac:dyDescent="0.25">
      <c r="A1297" s="826" t="s">
        <v>2267</v>
      </c>
      <c r="B1297" s="827" t="s">
        <v>2268</v>
      </c>
    </row>
    <row r="1298" spans="1:2" ht="15" customHeight="1" x14ac:dyDescent="0.25">
      <c r="A1298" s="826" t="s">
        <v>2269</v>
      </c>
      <c r="B1298" s="827" t="s">
        <v>2270</v>
      </c>
    </row>
    <row r="1299" spans="1:2" ht="15" customHeight="1" x14ac:dyDescent="0.25">
      <c r="A1299" s="826" t="s">
        <v>2271</v>
      </c>
      <c r="B1299" s="827" t="s">
        <v>2272</v>
      </c>
    </row>
    <row r="1300" spans="1:2" ht="15" customHeight="1" x14ac:dyDescent="0.25">
      <c r="A1300" s="826" t="s">
        <v>2273</v>
      </c>
      <c r="B1300" s="827" t="s">
        <v>2274</v>
      </c>
    </row>
    <row r="1301" spans="1:2" ht="15" customHeight="1" x14ac:dyDescent="0.25">
      <c r="A1301" s="826" t="s">
        <v>2275</v>
      </c>
      <c r="B1301" s="827" t="s">
        <v>2276</v>
      </c>
    </row>
    <row r="1302" spans="1:2" ht="15" customHeight="1" x14ac:dyDescent="0.25">
      <c r="A1302" s="826" t="s">
        <v>2277</v>
      </c>
      <c r="B1302" s="827" t="s">
        <v>2278</v>
      </c>
    </row>
    <row r="1303" spans="1:2" ht="15" customHeight="1" x14ac:dyDescent="0.25">
      <c r="A1303" s="826" t="s">
        <v>2279</v>
      </c>
      <c r="B1303" s="827" t="s">
        <v>2280</v>
      </c>
    </row>
    <row r="1304" spans="1:2" ht="15" customHeight="1" x14ac:dyDescent="0.25">
      <c r="A1304" s="826"/>
      <c r="B1304" s="827"/>
    </row>
    <row r="1305" spans="1:2" ht="15" customHeight="1" x14ac:dyDescent="0.25">
      <c r="A1305" s="826" t="s">
        <v>2281</v>
      </c>
      <c r="B1305" s="827" t="s">
        <v>2282</v>
      </c>
    </row>
    <row r="1306" spans="1:2" ht="15" customHeight="1" x14ac:dyDescent="0.25">
      <c r="A1306" s="826" t="s">
        <v>2283</v>
      </c>
      <c r="B1306" s="827" t="s">
        <v>482</v>
      </c>
    </row>
    <row r="1307" spans="1:2" ht="15" customHeight="1" x14ac:dyDescent="0.25">
      <c r="A1307" s="826" t="s">
        <v>2284</v>
      </c>
      <c r="B1307" s="827" t="s">
        <v>380</v>
      </c>
    </row>
    <row r="1308" spans="1:2" ht="15" customHeight="1" x14ac:dyDescent="0.25">
      <c r="A1308" s="826" t="s">
        <v>2285</v>
      </c>
      <c r="B1308" s="827" t="s">
        <v>382</v>
      </c>
    </row>
    <row r="1309" spans="1:2" ht="15" customHeight="1" x14ac:dyDescent="0.25">
      <c r="A1309" s="826" t="s">
        <v>2286</v>
      </c>
      <c r="B1309" s="827" t="s">
        <v>384</v>
      </c>
    </row>
    <row r="1310" spans="1:2" ht="15" customHeight="1" x14ac:dyDescent="0.25">
      <c r="A1310" s="826" t="s">
        <v>2287</v>
      </c>
      <c r="B1310" s="827" t="s">
        <v>386</v>
      </c>
    </row>
    <row r="1311" spans="1:2" ht="15" customHeight="1" x14ac:dyDescent="0.25">
      <c r="A1311" s="826" t="s">
        <v>2288</v>
      </c>
      <c r="B1311" s="827" t="s">
        <v>511</v>
      </c>
    </row>
    <row r="1312" spans="1:2" ht="15" customHeight="1" x14ac:dyDescent="0.25">
      <c r="A1312" s="826" t="s">
        <v>2289</v>
      </c>
      <c r="B1312" s="827" t="s">
        <v>378</v>
      </c>
    </row>
    <row r="1313" spans="1:2" ht="15" customHeight="1" x14ac:dyDescent="0.25">
      <c r="A1313" s="826" t="s">
        <v>2290</v>
      </c>
      <c r="B1313" s="827" t="s">
        <v>2291</v>
      </c>
    </row>
    <row r="1314" spans="1:2" ht="15" customHeight="1" x14ac:dyDescent="0.25">
      <c r="A1314" s="826" t="s">
        <v>2292</v>
      </c>
      <c r="B1314" s="827" t="s">
        <v>2293</v>
      </c>
    </row>
    <row r="1315" spans="1:2" ht="15" customHeight="1" x14ac:dyDescent="0.25">
      <c r="A1315" s="826" t="s">
        <v>2294</v>
      </c>
      <c r="B1315" s="827" t="s">
        <v>2295</v>
      </c>
    </row>
    <row r="1316" spans="1:2" ht="15" customHeight="1" x14ac:dyDescent="0.25">
      <c r="A1316" s="826" t="s">
        <v>2296</v>
      </c>
      <c r="B1316" s="827" t="s">
        <v>2297</v>
      </c>
    </row>
    <row r="1317" spans="1:2" ht="15" customHeight="1" x14ac:dyDescent="0.25">
      <c r="A1317" s="826" t="s">
        <v>2298</v>
      </c>
      <c r="B1317" s="827" t="s">
        <v>2299</v>
      </c>
    </row>
    <row r="1318" spans="1:2" ht="15" customHeight="1" x14ac:dyDescent="0.25">
      <c r="A1318" s="826" t="s">
        <v>2300</v>
      </c>
      <c r="B1318" s="827" t="s">
        <v>2301</v>
      </c>
    </row>
    <row r="1319" spans="1:2" ht="15" customHeight="1" x14ac:dyDescent="0.25">
      <c r="A1319" s="826" t="s">
        <v>2302</v>
      </c>
      <c r="B1319" s="827" t="s">
        <v>2303</v>
      </c>
    </row>
    <row r="1320" spans="1:2" ht="15" customHeight="1" x14ac:dyDescent="0.25">
      <c r="A1320" s="826" t="s">
        <v>2304</v>
      </c>
      <c r="B1320" s="827" t="s">
        <v>2305</v>
      </c>
    </row>
    <row r="1321" spans="1:2" ht="15" customHeight="1" x14ac:dyDescent="0.25">
      <c r="A1321" s="826" t="s">
        <v>2306</v>
      </c>
      <c r="B1321" s="827" t="s">
        <v>2307</v>
      </c>
    </row>
    <row r="1322" spans="1:2" ht="15" customHeight="1" x14ac:dyDescent="0.25">
      <c r="A1322" s="826" t="s">
        <v>2308</v>
      </c>
      <c r="B1322" s="827" t="s">
        <v>2309</v>
      </c>
    </row>
    <row r="1323" spans="1:2" ht="15" customHeight="1" x14ac:dyDescent="0.25">
      <c r="A1323" s="826" t="s">
        <v>2310</v>
      </c>
      <c r="B1323" s="827" t="s">
        <v>2311</v>
      </c>
    </row>
    <row r="1324" spans="1:2" ht="15" customHeight="1" x14ac:dyDescent="0.25">
      <c r="A1324" s="826" t="s">
        <v>2312</v>
      </c>
      <c r="B1324" s="827" t="s">
        <v>2313</v>
      </c>
    </row>
    <row r="1325" spans="1:2" ht="15" customHeight="1" x14ac:dyDescent="0.25">
      <c r="A1325" s="826" t="s">
        <v>2314</v>
      </c>
      <c r="B1325" s="827" t="s">
        <v>2315</v>
      </c>
    </row>
    <row r="1326" spans="1:2" ht="15" customHeight="1" x14ac:dyDescent="0.25">
      <c r="A1326" s="826" t="s">
        <v>2316</v>
      </c>
      <c r="B1326" s="827" t="s">
        <v>2317</v>
      </c>
    </row>
    <row r="1327" spans="1:2" ht="15" customHeight="1" x14ac:dyDescent="0.25">
      <c r="A1327" s="826" t="s">
        <v>2318</v>
      </c>
      <c r="B1327" s="827" t="s">
        <v>2319</v>
      </c>
    </row>
    <row r="1328" spans="1:2" ht="15" customHeight="1" x14ac:dyDescent="0.25">
      <c r="A1328" s="826" t="s">
        <v>2320</v>
      </c>
      <c r="B1328" s="827" t="s">
        <v>2321</v>
      </c>
    </row>
    <row r="1329" spans="1:2" ht="15" customHeight="1" x14ac:dyDescent="0.25">
      <c r="A1329" s="826" t="s">
        <v>2322</v>
      </c>
      <c r="B1329" s="827" t="s">
        <v>2323</v>
      </c>
    </row>
    <row r="1330" spans="1:2" ht="15" customHeight="1" x14ac:dyDescent="0.25">
      <c r="A1330" s="826" t="s">
        <v>2324</v>
      </c>
      <c r="B1330" s="827" t="s">
        <v>2325</v>
      </c>
    </row>
    <row r="1331" spans="1:2" ht="15" customHeight="1" x14ac:dyDescent="0.25">
      <c r="A1331" s="826" t="s">
        <v>2326</v>
      </c>
      <c r="B1331" s="827" t="s">
        <v>2327</v>
      </c>
    </row>
    <row r="1332" spans="1:2" ht="15" customHeight="1" x14ac:dyDescent="0.25">
      <c r="A1332" s="826" t="s">
        <v>2328</v>
      </c>
      <c r="B1332" s="827" t="s">
        <v>2329</v>
      </c>
    </row>
    <row r="1333" spans="1:2" ht="15" customHeight="1" x14ac:dyDescent="0.25">
      <c r="A1333" s="826" t="s">
        <v>2330</v>
      </c>
      <c r="B1333" s="827" t="s">
        <v>2331</v>
      </c>
    </row>
    <row r="1334" spans="1:2" ht="15" customHeight="1" x14ac:dyDescent="0.25">
      <c r="A1334" s="826" t="s">
        <v>2332</v>
      </c>
      <c r="B1334" s="827" t="s">
        <v>2333</v>
      </c>
    </row>
    <row r="1335" spans="1:2" ht="15" customHeight="1" x14ac:dyDescent="0.25">
      <c r="A1335" s="826" t="s">
        <v>2334</v>
      </c>
      <c r="B1335" s="827" t="s">
        <v>496</v>
      </c>
    </row>
    <row r="1336" spans="1:2" ht="15" customHeight="1" x14ac:dyDescent="0.25">
      <c r="A1336" s="826" t="s">
        <v>2335</v>
      </c>
      <c r="B1336" s="827" t="s">
        <v>498</v>
      </c>
    </row>
    <row r="1337" spans="1:2" ht="15" customHeight="1" x14ac:dyDescent="0.25">
      <c r="A1337" s="826" t="s">
        <v>2336</v>
      </c>
      <c r="B1337" s="827" t="s">
        <v>500</v>
      </c>
    </row>
    <row r="1338" spans="1:2" ht="15" customHeight="1" x14ac:dyDescent="0.25">
      <c r="A1338" s="826" t="s">
        <v>2337</v>
      </c>
      <c r="B1338" s="827" t="s">
        <v>502</v>
      </c>
    </row>
    <row r="1339" spans="1:2" ht="15" customHeight="1" x14ac:dyDescent="0.25">
      <c r="A1339" s="826" t="s">
        <v>2338</v>
      </c>
      <c r="B1339" s="827" t="s">
        <v>504</v>
      </c>
    </row>
    <row r="1340" spans="1:2" ht="15" customHeight="1" x14ac:dyDescent="0.25">
      <c r="A1340" s="826" t="s">
        <v>2339</v>
      </c>
      <c r="B1340" s="827" t="s">
        <v>506</v>
      </c>
    </row>
    <row r="1341" spans="1:2" ht="15" customHeight="1" x14ac:dyDescent="0.25">
      <c r="A1341" s="826" t="s">
        <v>2340</v>
      </c>
      <c r="B1341" s="827" t="s">
        <v>523</v>
      </c>
    </row>
    <row r="1342" spans="1:2" ht="15" customHeight="1" x14ac:dyDescent="0.25">
      <c r="A1342" s="826" t="s">
        <v>2341</v>
      </c>
      <c r="B1342" s="827" t="s">
        <v>508</v>
      </c>
    </row>
    <row r="1343" spans="1:2" x14ac:dyDescent="0.25">
      <c r="A1343" s="826" t="s">
        <v>2342</v>
      </c>
      <c r="B1343" s="827" t="s">
        <v>2343</v>
      </c>
    </row>
    <row r="1344" spans="1:2" ht="15" customHeight="1" x14ac:dyDescent="0.25">
      <c r="A1344" s="826" t="s">
        <v>2344</v>
      </c>
      <c r="B1344" s="827" t="s">
        <v>1628</v>
      </c>
    </row>
    <row r="1345" spans="1:2" ht="15" customHeight="1" x14ac:dyDescent="0.25">
      <c r="A1345" s="826" t="s">
        <v>2345</v>
      </c>
      <c r="B1345" s="827" t="s">
        <v>1630</v>
      </c>
    </row>
    <row r="1346" spans="1:2" ht="15" customHeight="1" x14ac:dyDescent="0.25">
      <c r="A1346" s="826" t="s">
        <v>2346</v>
      </c>
      <c r="B1346" s="827" t="s">
        <v>857</v>
      </c>
    </row>
    <row r="1347" spans="1:2" ht="15" customHeight="1" x14ac:dyDescent="0.25">
      <c r="A1347" s="826" t="s">
        <v>2347</v>
      </c>
      <c r="B1347" s="827" t="s">
        <v>2348</v>
      </c>
    </row>
    <row r="1348" spans="1:2" ht="15" customHeight="1" x14ac:dyDescent="0.25">
      <c r="A1348" s="826"/>
      <c r="B1348" s="827"/>
    </row>
    <row r="1349" spans="1:2" ht="15" customHeight="1" x14ac:dyDescent="0.25">
      <c r="A1349" s="826" t="s">
        <v>2349</v>
      </c>
      <c r="B1349" s="827" t="s">
        <v>2350</v>
      </c>
    </row>
    <row r="1350" spans="1:2" ht="15" customHeight="1" x14ac:dyDescent="0.25">
      <c r="A1350" s="826" t="s">
        <v>2351</v>
      </c>
      <c r="B1350" s="827" t="s">
        <v>482</v>
      </c>
    </row>
    <row r="1351" spans="1:2" ht="15" customHeight="1" x14ac:dyDescent="0.25">
      <c r="A1351" s="826" t="s">
        <v>2352</v>
      </c>
      <c r="B1351" s="827" t="s">
        <v>380</v>
      </c>
    </row>
    <row r="1352" spans="1:2" ht="15" customHeight="1" x14ac:dyDescent="0.25">
      <c r="A1352" s="826" t="s">
        <v>2353</v>
      </c>
      <c r="B1352" s="827" t="s">
        <v>382</v>
      </c>
    </row>
    <row r="1353" spans="1:2" ht="15" customHeight="1" x14ac:dyDescent="0.25">
      <c r="A1353" s="826" t="s">
        <v>2354</v>
      </c>
      <c r="B1353" s="827" t="s">
        <v>384</v>
      </c>
    </row>
    <row r="1354" spans="1:2" ht="15" customHeight="1" x14ac:dyDescent="0.25">
      <c r="A1354" s="826" t="s">
        <v>2355</v>
      </c>
      <c r="B1354" s="827" t="s">
        <v>386</v>
      </c>
    </row>
    <row r="1355" spans="1:2" ht="15" customHeight="1" x14ac:dyDescent="0.25">
      <c r="A1355" s="826" t="s">
        <v>2356</v>
      </c>
      <c r="B1355" s="827" t="s">
        <v>511</v>
      </c>
    </row>
    <row r="1356" spans="1:2" ht="15" customHeight="1" x14ac:dyDescent="0.25">
      <c r="A1356" s="826" t="s">
        <v>2357</v>
      </c>
      <c r="B1356" s="827" t="s">
        <v>378</v>
      </c>
    </row>
    <row r="1357" spans="1:2" ht="15" customHeight="1" x14ac:dyDescent="0.25">
      <c r="A1357" s="826" t="s">
        <v>2358</v>
      </c>
      <c r="B1357" s="827" t="s">
        <v>2359</v>
      </c>
    </row>
    <row r="1358" spans="1:2" ht="15" customHeight="1" x14ac:dyDescent="0.25">
      <c r="A1358" s="826" t="s">
        <v>2360</v>
      </c>
      <c r="B1358" s="827" t="s">
        <v>2361</v>
      </c>
    </row>
    <row r="1359" spans="1:2" ht="15" customHeight="1" x14ac:dyDescent="0.25">
      <c r="A1359" s="826" t="s">
        <v>2362</v>
      </c>
      <c r="B1359" s="827" t="s">
        <v>2363</v>
      </c>
    </row>
    <row r="1360" spans="1:2" ht="15" customHeight="1" x14ac:dyDescent="0.25">
      <c r="A1360" s="826" t="s">
        <v>2364</v>
      </c>
      <c r="B1360" s="827" t="s">
        <v>2365</v>
      </c>
    </row>
    <row r="1361" spans="1:2" ht="15" customHeight="1" x14ac:dyDescent="0.25">
      <c r="A1361" s="826" t="s">
        <v>2366</v>
      </c>
      <c r="B1361" s="827" t="s">
        <v>2367</v>
      </c>
    </row>
    <row r="1362" spans="1:2" ht="15" customHeight="1" x14ac:dyDescent="0.25">
      <c r="A1362" s="826" t="s">
        <v>2368</v>
      </c>
      <c r="B1362" s="827" t="s">
        <v>2369</v>
      </c>
    </row>
    <row r="1363" spans="1:2" ht="15" customHeight="1" x14ac:dyDescent="0.25">
      <c r="A1363" s="826" t="s">
        <v>2370</v>
      </c>
      <c r="B1363" s="827" t="s">
        <v>2371</v>
      </c>
    </row>
    <row r="1364" spans="1:2" ht="15" customHeight="1" x14ac:dyDescent="0.25">
      <c r="A1364" s="826" t="s">
        <v>2372</v>
      </c>
      <c r="B1364" s="827" t="s">
        <v>2373</v>
      </c>
    </row>
    <row r="1365" spans="1:2" ht="15" customHeight="1" x14ac:dyDescent="0.25">
      <c r="A1365" s="826" t="s">
        <v>2374</v>
      </c>
      <c r="B1365" s="827" t="s">
        <v>2375</v>
      </c>
    </row>
    <row r="1366" spans="1:2" ht="15" customHeight="1" x14ac:dyDescent="0.25">
      <c r="A1366" s="826" t="s">
        <v>2376</v>
      </c>
      <c r="B1366" s="827" t="s">
        <v>2377</v>
      </c>
    </row>
    <row r="1367" spans="1:2" ht="15" customHeight="1" x14ac:dyDescent="0.25">
      <c r="A1367" s="826" t="s">
        <v>2378</v>
      </c>
      <c r="B1367" s="827" t="s">
        <v>2379</v>
      </c>
    </row>
    <row r="1368" spans="1:2" ht="15" customHeight="1" x14ac:dyDescent="0.25">
      <c r="A1368" s="826" t="s">
        <v>2380</v>
      </c>
      <c r="B1368" s="827" t="s">
        <v>2381</v>
      </c>
    </row>
    <row r="1369" spans="1:2" ht="15" customHeight="1" x14ac:dyDescent="0.25">
      <c r="A1369" s="826" t="s">
        <v>2382</v>
      </c>
      <c r="B1369" s="827" t="s">
        <v>2383</v>
      </c>
    </row>
    <row r="1370" spans="1:2" ht="15" customHeight="1" x14ac:dyDescent="0.25">
      <c r="A1370" s="826" t="s">
        <v>2384</v>
      </c>
      <c r="B1370" s="827" t="s">
        <v>2385</v>
      </c>
    </row>
    <row r="1371" spans="1:2" ht="15" customHeight="1" x14ac:dyDescent="0.25">
      <c r="A1371" s="826" t="s">
        <v>2386</v>
      </c>
      <c r="B1371" s="827" t="s">
        <v>2387</v>
      </c>
    </row>
    <row r="1372" spans="1:2" ht="15" customHeight="1" x14ac:dyDescent="0.25">
      <c r="A1372" s="826" t="s">
        <v>2388</v>
      </c>
      <c r="B1372" s="827" t="s">
        <v>2389</v>
      </c>
    </row>
    <row r="1373" spans="1:2" ht="15" customHeight="1" x14ac:dyDescent="0.25">
      <c r="A1373" s="826" t="s">
        <v>2390</v>
      </c>
      <c r="B1373" s="827" t="s">
        <v>2391</v>
      </c>
    </row>
    <row r="1374" spans="1:2" ht="15" customHeight="1" x14ac:dyDescent="0.25">
      <c r="A1374" s="826" t="s">
        <v>2392</v>
      </c>
      <c r="B1374" s="827" t="s">
        <v>2393</v>
      </c>
    </row>
    <row r="1375" spans="1:2" ht="15" customHeight="1" x14ac:dyDescent="0.25">
      <c r="A1375" s="826" t="s">
        <v>2394</v>
      </c>
      <c r="B1375" s="827" t="s">
        <v>2395</v>
      </c>
    </row>
    <row r="1376" spans="1:2" ht="15" customHeight="1" x14ac:dyDescent="0.25">
      <c r="A1376" s="826" t="s">
        <v>2396</v>
      </c>
      <c r="B1376" s="827" t="s">
        <v>2397</v>
      </c>
    </row>
    <row r="1377" spans="1:2" ht="15" customHeight="1" x14ac:dyDescent="0.25">
      <c r="A1377" s="826" t="s">
        <v>2398</v>
      </c>
      <c r="B1377" s="827" t="s">
        <v>2399</v>
      </c>
    </row>
    <row r="1378" spans="1:2" ht="15" customHeight="1" x14ac:dyDescent="0.25">
      <c r="A1378" s="826" t="s">
        <v>2400</v>
      </c>
      <c r="B1378" s="827" t="s">
        <v>2401</v>
      </c>
    </row>
    <row r="1379" spans="1:2" ht="15" customHeight="1" x14ac:dyDescent="0.25">
      <c r="A1379" s="826" t="s">
        <v>2402</v>
      </c>
      <c r="B1379" s="827" t="s">
        <v>496</v>
      </c>
    </row>
    <row r="1380" spans="1:2" x14ac:dyDescent="0.25">
      <c r="A1380" s="826" t="s">
        <v>2403</v>
      </c>
      <c r="B1380" s="827" t="s">
        <v>2404</v>
      </c>
    </row>
    <row r="1381" spans="1:2" x14ac:dyDescent="0.25">
      <c r="A1381" s="826" t="s">
        <v>2405</v>
      </c>
      <c r="B1381" s="827" t="s">
        <v>2406</v>
      </c>
    </row>
    <row r="1382" spans="1:2" ht="15" customHeight="1" x14ac:dyDescent="0.25">
      <c r="A1382" s="826" t="s">
        <v>2407</v>
      </c>
      <c r="B1382" s="827" t="s">
        <v>498</v>
      </c>
    </row>
    <row r="1383" spans="1:2" ht="15" customHeight="1" x14ac:dyDescent="0.25">
      <c r="A1383" s="826" t="s">
        <v>2408</v>
      </c>
      <c r="B1383" s="827" t="s">
        <v>500</v>
      </c>
    </row>
    <row r="1384" spans="1:2" ht="15" customHeight="1" x14ac:dyDescent="0.25">
      <c r="A1384" s="826" t="s">
        <v>2409</v>
      </c>
      <c r="B1384" s="827" t="s">
        <v>502</v>
      </c>
    </row>
    <row r="1385" spans="1:2" x14ac:dyDescent="0.25">
      <c r="A1385" s="826" t="s">
        <v>2410</v>
      </c>
      <c r="B1385" s="827" t="s">
        <v>2411</v>
      </c>
    </row>
    <row r="1386" spans="1:2" ht="15" customHeight="1" x14ac:dyDescent="0.25">
      <c r="A1386" s="826" t="s">
        <v>2412</v>
      </c>
      <c r="B1386" s="827" t="s">
        <v>504</v>
      </c>
    </row>
    <row r="1387" spans="1:2" ht="15" customHeight="1" x14ac:dyDescent="0.25">
      <c r="A1387" s="826" t="s">
        <v>2413</v>
      </c>
      <c r="B1387" s="827" t="s">
        <v>506</v>
      </c>
    </row>
    <row r="1388" spans="1:2" ht="15" customHeight="1" x14ac:dyDescent="0.25">
      <c r="A1388" s="826" t="s">
        <v>2414</v>
      </c>
      <c r="B1388" s="827" t="s">
        <v>523</v>
      </c>
    </row>
    <row r="1389" spans="1:2" ht="15" customHeight="1" x14ac:dyDescent="0.25">
      <c r="A1389" s="826" t="s">
        <v>2415</v>
      </c>
      <c r="B1389" s="827" t="s">
        <v>508</v>
      </c>
    </row>
    <row r="1390" spans="1:2" x14ac:dyDescent="0.25">
      <c r="A1390" s="826" t="s">
        <v>2416</v>
      </c>
      <c r="B1390" s="827" t="s">
        <v>2417</v>
      </c>
    </row>
    <row r="1391" spans="1:2" ht="15" customHeight="1" x14ac:dyDescent="0.25">
      <c r="A1391" s="826" t="s">
        <v>2418</v>
      </c>
      <c r="B1391" s="827" t="s">
        <v>2419</v>
      </c>
    </row>
    <row r="1392" spans="1:2" ht="15" customHeight="1" x14ac:dyDescent="0.25">
      <c r="A1392" s="826" t="s">
        <v>2420</v>
      </c>
      <c r="B1392" s="827" t="s">
        <v>1628</v>
      </c>
    </row>
    <row r="1393" spans="1:2" ht="15" customHeight="1" x14ac:dyDescent="0.25">
      <c r="A1393" s="826" t="s">
        <v>2421</v>
      </c>
      <c r="B1393" s="827" t="s">
        <v>1630</v>
      </c>
    </row>
    <row r="1394" spans="1:2" ht="15" customHeight="1" x14ac:dyDescent="0.25">
      <c r="A1394" s="826" t="s">
        <v>2422</v>
      </c>
      <c r="B1394" s="827" t="s">
        <v>857</v>
      </c>
    </row>
    <row r="1395" spans="1:2" ht="15" customHeight="1" x14ac:dyDescent="0.25">
      <c r="A1395" s="826"/>
      <c r="B1395" s="827"/>
    </row>
    <row r="1396" spans="1:2" ht="15" customHeight="1" x14ac:dyDescent="0.25">
      <c r="A1396" s="826" t="s">
        <v>2423</v>
      </c>
      <c r="B1396" s="827" t="s">
        <v>2424</v>
      </c>
    </row>
    <row r="1397" spans="1:2" x14ac:dyDescent="0.25">
      <c r="A1397" s="826" t="s">
        <v>2425</v>
      </c>
      <c r="B1397" s="827" t="s">
        <v>2426</v>
      </c>
    </row>
    <row r="1398" spans="1:2" ht="15" customHeight="1" x14ac:dyDescent="0.25">
      <c r="A1398" s="826" t="s">
        <v>2427</v>
      </c>
      <c r="B1398" s="827" t="s">
        <v>482</v>
      </c>
    </row>
    <row r="1399" spans="1:2" ht="15" customHeight="1" x14ac:dyDescent="0.25">
      <c r="A1399" s="826" t="s">
        <v>2428</v>
      </c>
      <c r="B1399" s="827" t="s">
        <v>380</v>
      </c>
    </row>
    <row r="1400" spans="1:2" ht="15" customHeight="1" x14ac:dyDescent="0.25">
      <c r="A1400" s="826" t="s">
        <v>2429</v>
      </c>
      <c r="B1400" s="827" t="s">
        <v>382</v>
      </c>
    </row>
    <row r="1401" spans="1:2" ht="15" customHeight="1" x14ac:dyDescent="0.25">
      <c r="A1401" s="826" t="s">
        <v>2430</v>
      </c>
      <c r="B1401" s="827" t="s">
        <v>384</v>
      </c>
    </row>
    <row r="1402" spans="1:2" ht="15" customHeight="1" x14ac:dyDescent="0.25">
      <c r="A1402" s="826" t="s">
        <v>2431</v>
      </c>
      <c r="B1402" s="827" t="s">
        <v>386</v>
      </c>
    </row>
    <row r="1403" spans="1:2" ht="15" customHeight="1" x14ac:dyDescent="0.25">
      <c r="A1403" s="826" t="s">
        <v>2432</v>
      </c>
      <c r="B1403" s="827" t="s">
        <v>511</v>
      </c>
    </row>
    <row r="1404" spans="1:2" x14ac:dyDescent="0.25">
      <c r="A1404" s="826" t="s">
        <v>2433</v>
      </c>
      <c r="B1404" s="827" t="s">
        <v>402</v>
      </c>
    </row>
    <row r="1405" spans="1:2" ht="15" customHeight="1" x14ac:dyDescent="0.25">
      <c r="A1405" s="826" t="s">
        <v>2434</v>
      </c>
      <c r="B1405" s="827" t="s">
        <v>2435</v>
      </c>
    </row>
    <row r="1406" spans="1:2" ht="15" customHeight="1" x14ac:dyDescent="0.25">
      <c r="A1406" s="826" t="s">
        <v>2436</v>
      </c>
      <c r="B1406" s="827" t="s">
        <v>2437</v>
      </c>
    </row>
    <row r="1407" spans="1:2" ht="15" customHeight="1" x14ac:dyDescent="0.25">
      <c r="A1407" s="826" t="s">
        <v>2438</v>
      </c>
      <c r="B1407" s="827" t="s">
        <v>2439</v>
      </c>
    </row>
    <row r="1408" spans="1:2" ht="15" customHeight="1" x14ac:dyDescent="0.25">
      <c r="A1408" s="826" t="s">
        <v>2440</v>
      </c>
      <c r="B1408" s="827" t="s">
        <v>2441</v>
      </c>
    </row>
    <row r="1409" spans="1:2" ht="15" customHeight="1" x14ac:dyDescent="0.25">
      <c r="A1409" s="826" t="s">
        <v>2442</v>
      </c>
      <c r="B1409" s="827" t="s">
        <v>2443</v>
      </c>
    </row>
    <row r="1410" spans="1:2" ht="15" customHeight="1" x14ac:dyDescent="0.25">
      <c r="A1410" s="826" t="s">
        <v>2444</v>
      </c>
      <c r="B1410" s="827" t="s">
        <v>2445</v>
      </c>
    </row>
    <row r="1411" spans="1:2" ht="15" customHeight="1" x14ac:dyDescent="0.25">
      <c r="A1411" s="826" t="s">
        <v>2446</v>
      </c>
      <c r="B1411" s="827" t="s">
        <v>2447</v>
      </c>
    </row>
    <row r="1412" spans="1:2" ht="15" customHeight="1" x14ac:dyDescent="0.25">
      <c r="A1412" s="826" t="s">
        <v>2448</v>
      </c>
      <c r="B1412" s="827" t="s">
        <v>2449</v>
      </c>
    </row>
    <row r="1413" spans="1:2" ht="15" customHeight="1" x14ac:dyDescent="0.25">
      <c r="A1413" s="826" t="s">
        <v>2450</v>
      </c>
      <c r="B1413" s="827" t="s">
        <v>2451</v>
      </c>
    </row>
    <row r="1414" spans="1:2" ht="15" customHeight="1" x14ac:dyDescent="0.25">
      <c r="A1414" s="826" t="s">
        <v>2452</v>
      </c>
      <c r="B1414" s="827" t="s">
        <v>2453</v>
      </c>
    </row>
    <row r="1415" spans="1:2" ht="15" customHeight="1" x14ac:dyDescent="0.25">
      <c r="A1415" s="826" t="s">
        <v>2454</v>
      </c>
      <c r="B1415" s="827" t="s">
        <v>2455</v>
      </c>
    </row>
    <row r="1416" spans="1:2" ht="15" customHeight="1" x14ac:dyDescent="0.25">
      <c r="A1416" s="826" t="s">
        <v>2456</v>
      </c>
      <c r="B1416" s="827" t="s">
        <v>2457</v>
      </c>
    </row>
    <row r="1417" spans="1:2" ht="15" customHeight="1" x14ac:dyDescent="0.25">
      <c r="A1417" s="826" t="s">
        <v>2458</v>
      </c>
      <c r="B1417" s="827" t="s">
        <v>2459</v>
      </c>
    </row>
    <row r="1418" spans="1:2" ht="15" customHeight="1" x14ac:dyDescent="0.25">
      <c r="A1418" s="826" t="s">
        <v>2460</v>
      </c>
      <c r="B1418" s="827" t="s">
        <v>2461</v>
      </c>
    </row>
    <row r="1419" spans="1:2" ht="15" customHeight="1" x14ac:dyDescent="0.25">
      <c r="A1419" s="826" t="s">
        <v>2462</v>
      </c>
      <c r="B1419" s="827" t="s">
        <v>2463</v>
      </c>
    </row>
    <row r="1420" spans="1:2" ht="15" customHeight="1" x14ac:dyDescent="0.25">
      <c r="A1420" s="826" t="s">
        <v>2464</v>
      </c>
      <c r="B1420" s="827" t="s">
        <v>2465</v>
      </c>
    </row>
    <row r="1421" spans="1:2" ht="15" customHeight="1" x14ac:dyDescent="0.25">
      <c r="A1421" s="826" t="s">
        <v>2466</v>
      </c>
      <c r="B1421" s="827" t="s">
        <v>2467</v>
      </c>
    </row>
    <row r="1422" spans="1:2" x14ac:dyDescent="0.25">
      <c r="A1422" s="826" t="s">
        <v>2468</v>
      </c>
      <c r="B1422" s="827" t="s">
        <v>1518</v>
      </c>
    </row>
    <row r="1423" spans="1:2" x14ac:dyDescent="0.25">
      <c r="A1423" s="826" t="s">
        <v>2469</v>
      </c>
      <c r="B1423" s="827" t="s">
        <v>241</v>
      </c>
    </row>
    <row r="1424" spans="1:2" ht="15" customHeight="1" x14ac:dyDescent="0.25">
      <c r="A1424" s="826" t="s">
        <v>2470</v>
      </c>
      <c r="B1424" s="827" t="s">
        <v>2471</v>
      </c>
    </row>
    <row r="1425" spans="1:2" ht="15" customHeight="1" x14ac:dyDescent="0.25">
      <c r="A1425" s="826" t="s">
        <v>2472</v>
      </c>
      <c r="B1425" s="827" t="s">
        <v>500</v>
      </c>
    </row>
    <row r="1426" spans="1:2" ht="15" customHeight="1" x14ac:dyDescent="0.25">
      <c r="A1426" s="826" t="s">
        <v>2473</v>
      </c>
      <c r="B1426" s="827" t="s">
        <v>502</v>
      </c>
    </row>
    <row r="1427" spans="1:2" ht="15" customHeight="1" x14ac:dyDescent="0.25">
      <c r="A1427" s="826" t="s">
        <v>2474</v>
      </c>
      <c r="B1427" s="827" t="s">
        <v>504</v>
      </c>
    </row>
    <row r="1428" spans="1:2" ht="15" customHeight="1" x14ac:dyDescent="0.25">
      <c r="A1428" s="826" t="s">
        <v>2475</v>
      </c>
      <c r="B1428" s="827" t="s">
        <v>506</v>
      </c>
    </row>
    <row r="1429" spans="1:2" ht="15" customHeight="1" x14ac:dyDescent="0.25">
      <c r="A1429" s="826" t="s">
        <v>2476</v>
      </c>
      <c r="B1429" s="827" t="s">
        <v>2477</v>
      </c>
    </row>
    <row r="1430" spans="1:2" ht="15" customHeight="1" x14ac:dyDescent="0.25">
      <c r="A1430" s="826" t="s">
        <v>2478</v>
      </c>
      <c r="B1430" s="827" t="s">
        <v>2479</v>
      </c>
    </row>
    <row r="1431" spans="1:2" ht="15" customHeight="1" x14ac:dyDescent="0.25">
      <c r="A1431" s="826" t="s">
        <v>2480</v>
      </c>
      <c r="B1431" s="827" t="s">
        <v>2481</v>
      </c>
    </row>
    <row r="1432" spans="1:2" ht="15" customHeight="1" x14ac:dyDescent="0.25">
      <c r="A1432" s="826" t="s">
        <v>2482</v>
      </c>
      <c r="B1432" s="827" t="s">
        <v>857</v>
      </c>
    </row>
    <row r="1433" spans="1:2" ht="15" customHeight="1" x14ac:dyDescent="0.25">
      <c r="A1433" s="826" t="s">
        <v>2483</v>
      </c>
      <c r="B1433" s="827" t="s">
        <v>2484</v>
      </c>
    </row>
    <row r="1434" spans="1:2" ht="15" customHeight="1" x14ac:dyDescent="0.25">
      <c r="A1434" s="826" t="s">
        <v>2485</v>
      </c>
      <c r="B1434" s="827" t="s">
        <v>2486</v>
      </c>
    </row>
    <row r="1435" spans="1:2" ht="15" customHeight="1" x14ac:dyDescent="0.25">
      <c r="A1435" s="826"/>
      <c r="B1435" s="827"/>
    </row>
    <row r="1436" spans="1:2" ht="15" customHeight="1" x14ac:dyDescent="0.25">
      <c r="A1436" s="826" t="s">
        <v>2487</v>
      </c>
      <c r="B1436" s="827" t="s">
        <v>2488</v>
      </c>
    </row>
    <row r="1437" spans="1:2" x14ac:dyDescent="0.25">
      <c r="A1437" s="826" t="s">
        <v>2489</v>
      </c>
      <c r="B1437" s="827" t="s">
        <v>1518</v>
      </c>
    </row>
    <row r="1438" spans="1:2" ht="15" customHeight="1" x14ac:dyDescent="0.25">
      <c r="A1438" s="826" t="s">
        <v>2490</v>
      </c>
      <c r="B1438" s="827" t="s">
        <v>482</v>
      </c>
    </row>
    <row r="1439" spans="1:2" ht="15" customHeight="1" x14ac:dyDescent="0.25">
      <c r="A1439" s="826" t="s">
        <v>2491</v>
      </c>
      <c r="B1439" s="827" t="s">
        <v>380</v>
      </c>
    </row>
    <row r="1440" spans="1:2" ht="15" customHeight="1" x14ac:dyDescent="0.25">
      <c r="A1440" s="826" t="s">
        <v>2492</v>
      </c>
      <c r="B1440" s="827" t="s">
        <v>382</v>
      </c>
    </row>
    <row r="1441" spans="1:2" ht="15" customHeight="1" x14ac:dyDescent="0.25">
      <c r="A1441" s="826" t="s">
        <v>2493</v>
      </c>
      <c r="B1441" s="827" t="s">
        <v>384</v>
      </c>
    </row>
    <row r="1442" spans="1:2" ht="15" customHeight="1" x14ac:dyDescent="0.25">
      <c r="A1442" s="826" t="s">
        <v>2494</v>
      </c>
      <c r="B1442" s="827" t="s">
        <v>386</v>
      </c>
    </row>
    <row r="1443" spans="1:2" ht="15" customHeight="1" x14ac:dyDescent="0.25">
      <c r="A1443" s="826" t="s">
        <v>2495</v>
      </c>
      <c r="B1443" s="827" t="s">
        <v>511</v>
      </c>
    </row>
    <row r="1444" spans="1:2" ht="15" customHeight="1" x14ac:dyDescent="0.25">
      <c r="A1444" s="826" t="s">
        <v>2496</v>
      </c>
      <c r="B1444" s="827" t="s">
        <v>2497</v>
      </c>
    </row>
    <row r="1445" spans="1:2" ht="15" customHeight="1" x14ac:dyDescent="0.25">
      <c r="A1445" s="826" t="s">
        <v>2498</v>
      </c>
      <c r="B1445" s="827" t="s">
        <v>2499</v>
      </c>
    </row>
    <row r="1446" spans="1:2" ht="15" customHeight="1" x14ac:dyDescent="0.25">
      <c r="A1446" s="826" t="s">
        <v>2500</v>
      </c>
      <c r="B1446" s="827" t="s">
        <v>2501</v>
      </c>
    </row>
    <row r="1447" spans="1:2" ht="15" customHeight="1" x14ac:dyDescent="0.25">
      <c r="A1447" s="826" t="s">
        <v>2502</v>
      </c>
      <c r="B1447" s="827" t="s">
        <v>2503</v>
      </c>
    </row>
    <row r="1448" spans="1:2" ht="15" customHeight="1" x14ac:dyDescent="0.25">
      <c r="A1448" s="826" t="s">
        <v>2504</v>
      </c>
      <c r="B1448" s="827" t="s">
        <v>2505</v>
      </c>
    </row>
    <row r="1449" spans="1:2" ht="15" customHeight="1" x14ac:dyDescent="0.25">
      <c r="A1449" s="826" t="s">
        <v>2506</v>
      </c>
      <c r="B1449" s="827" t="s">
        <v>2507</v>
      </c>
    </row>
    <row r="1450" spans="1:2" ht="15" customHeight="1" x14ac:dyDescent="0.25">
      <c r="A1450" s="826" t="s">
        <v>2508</v>
      </c>
      <c r="B1450" s="827" t="s">
        <v>2509</v>
      </c>
    </row>
    <row r="1451" spans="1:2" ht="15" customHeight="1" x14ac:dyDescent="0.25">
      <c r="A1451" s="826" t="s">
        <v>2510</v>
      </c>
      <c r="B1451" s="827" t="s">
        <v>2511</v>
      </c>
    </row>
    <row r="1452" spans="1:2" ht="15" customHeight="1" x14ac:dyDescent="0.25">
      <c r="A1452" s="826" t="s">
        <v>2512</v>
      </c>
      <c r="B1452" s="827" t="s">
        <v>2513</v>
      </c>
    </row>
    <row r="1453" spans="1:2" ht="15" customHeight="1" x14ac:dyDescent="0.25">
      <c r="A1453" s="826" t="s">
        <v>2514</v>
      </c>
      <c r="B1453" s="827" t="s">
        <v>2515</v>
      </c>
    </row>
    <row r="1454" spans="1:2" x14ac:dyDescent="0.25">
      <c r="A1454" s="826" t="s">
        <v>2516</v>
      </c>
      <c r="B1454" s="827" t="s">
        <v>241</v>
      </c>
    </row>
    <row r="1455" spans="1:2" ht="15" customHeight="1" x14ac:dyDescent="0.25">
      <c r="A1455" s="826" t="s">
        <v>2517</v>
      </c>
      <c r="B1455" s="827" t="s">
        <v>2518</v>
      </c>
    </row>
    <row r="1456" spans="1:2" ht="15" customHeight="1" x14ac:dyDescent="0.25">
      <c r="A1456" s="826" t="s">
        <v>2519</v>
      </c>
      <c r="B1456" s="827" t="s">
        <v>2520</v>
      </c>
    </row>
    <row r="1457" spans="1:2" ht="15" customHeight="1" x14ac:dyDescent="0.25">
      <c r="A1457" s="826" t="s">
        <v>2521</v>
      </c>
      <c r="B1457" s="827" t="s">
        <v>2522</v>
      </c>
    </row>
    <row r="1458" spans="1:2" ht="15" customHeight="1" x14ac:dyDescent="0.25">
      <c r="A1458" s="826" t="s">
        <v>2523</v>
      </c>
      <c r="B1458" s="827" t="s">
        <v>2524</v>
      </c>
    </row>
    <row r="1459" spans="1:2" ht="15" customHeight="1" x14ac:dyDescent="0.25">
      <c r="A1459" s="826" t="s">
        <v>2525</v>
      </c>
      <c r="B1459" s="827" t="s">
        <v>2526</v>
      </c>
    </row>
    <row r="1460" spans="1:2" ht="15" customHeight="1" x14ac:dyDescent="0.25">
      <c r="A1460" s="826" t="s">
        <v>2527</v>
      </c>
      <c r="B1460" s="827" t="s">
        <v>2528</v>
      </c>
    </row>
    <row r="1461" spans="1:2" ht="15" customHeight="1" x14ac:dyDescent="0.25">
      <c r="A1461" s="826" t="s">
        <v>2529</v>
      </c>
      <c r="B1461" s="827" t="s">
        <v>2530</v>
      </c>
    </row>
    <row r="1462" spans="1:2" ht="15" customHeight="1" x14ac:dyDescent="0.25">
      <c r="A1462" s="826" t="s">
        <v>2531</v>
      </c>
      <c r="B1462" s="827" t="s">
        <v>2532</v>
      </c>
    </row>
    <row r="1463" spans="1:2" ht="15" customHeight="1" x14ac:dyDescent="0.25">
      <c r="A1463" s="826" t="s">
        <v>2533</v>
      </c>
      <c r="B1463" s="827" t="s">
        <v>2534</v>
      </c>
    </row>
    <row r="1464" spans="1:2" ht="15" customHeight="1" x14ac:dyDescent="0.25">
      <c r="A1464" s="826" t="s">
        <v>2535</v>
      </c>
      <c r="B1464" s="827" t="s">
        <v>2536</v>
      </c>
    </row>
    <row r="1465" spans="1:2" ht="15" customHeight="1" x14ac:dyDescent="0.25">
      <c r="A1465" s="826" t="s">
        <v>2537</v>
      </c>
      <c r="B1465" s="827" t="s">
        <v>2538</v>
      </c>
    </row>
    <row r="1466" spans="1:2" ht="15" customHeight="1" x14ac:dyDescent="0.25">
      <c r="A1466" s="826" t="s">
        <v>2539</v>
      </c>
      <c r="B1466" s="827" t="s">
        <v>2540</v>
      </c>
    </row>
    <row r="1467" spans="1:2" ht="15" customHeight="1" x14ac:dyDescent="0.25">
      <c r="A1467" s="826" t="s">
        <v>2541</v>
      </c>
      <c r="B1467" s="827" t="s">
        <v>2542</v>
      </c>
    </row>
    <row r="1468" spans="1:2" ht="15" customHeight="1" x14ac:dyDescent="0.25">
      <c r="A1468" s="826" t="s">
        <v>2543</v>
      </c>
      <c r="B1468" s="827" t="s">
        <v>2544</v>
      </c>
    </row>
    <row r="1469" spans="1:2" ht="15" customHeight="1" x14ac:dyDescent="0.25">
      <c r="A1469" s="826" t="s">
        <v>2545</v>
      </c>
      <c r="B1469" s="827" t="s">
        <v>2546</v>
      </c>
    </row>
    <row r="1470" spans="1:2" ht="15" customHeight="1" x14ac:dyDescent="0.25">
      <c r="A1470" s="826" t="s">
        <v>2547</v>
      </c>
      <c r="B1470" s="827" t="s">
        <v>2548</v>
      </c>
    </row>
    <row r="1471" spans="1:2" ht="15" customHeight="1" x14ac:dyDescent="0.25">
      <c r="A1471" s="826" t="s">
        <v>2549</v>
      </c>
      <c r="B1471" s="827" t="s">
        <v>2550</v>
      </c>
    </row>
    <row r="1472" spans="1:2" x14ac:dyDescent="0.25">
      <c r="A1472" s="826" t="s">
        <v>2551</v>
      </c>
      <c r="B1472" s="827" t="s">
        <v>402</v>
      </c>
    </row>
    <row r="1473" spans="1:2" ht="15" customHeight="1" x14ac:dyDescent="0.25">
      <c r="A1473" s="826" t="s">
        <v>2552</v>
      </c>
      <c r="B1473" s="827" t="s">
        <v>2553</v>
      </c>
    </row>
    <row r="1474" spans="1:2" ht="15" customHeight="1" x14ac:dyDescent="0.25">
      <c r="A1474" s="826" t="s">
        <v>2554</v>
      </c>
      <c r="B1474" s="827" t="s">
        <v>2555</v>
      </c>
    </row>
    <row r="1475" spans="1:2" ht="15" customHeight="1" x14ac:dyDescent="0.25">
      <c r="A1475" s="826" t="s">
        <v>2556</v>
      </c>
      <c r="B1475" s="827" t="s">
        <v>2557</v>
      </c>
    </row>
    <row r="1476" spans="1:2" ht="15" customHeight="1" x14ac:dyDescent="0.25">
      <c r="A1476" s="826" t="s">
        <v>2558</v>
      </c>
      <c r="B1476" s="827" t="s">
        <v>2559</v>
      </c>
    </row>
    <row r="1477" spans="1:2" ht="15" customHeight="1" x14ac:dyDescent="0.25">
      <c r="A1477" s="826" t="s">
        <v>2560</v>
      </c>
      <c r="B1477" s="827" t="s">
        <v>2561</v>
      </c>
    </row>
    <row r="1478" spans="1:2" ht="15" customHeight="1" x14ac:dyDescent="0.25">
      <c r="A1478" s="826" t="s">
        <v>2562</v>
      </c>
      <c r="B1478" s="827" t="s">
        <v>2563</v>
      </c>
    </row>
    <row r="1479" spans="1:2" ht="15" customHeight="1" x14ac:dyDescent="0.25">
      <c r="A1479" s="826" t="s">
        <v>2564</v>
      </c>
      <c r="B1479" s="827" t="s">
        <v>2565</v>
      </c>
    </row>
    <row r="1480" spans="1:2" ht="15" customHeight="1" x14ac:dyDescent="0.25">
      <c r="A1480" s="826" t="s">
        <v>2566</v>
      </c>
      <c r="B1480" s="827" t="s">
        <v>2567</v>
      </c>
    </row>
    <row r="1481" spans="1:2" ht="15" customHeight="1" x14ac:dyDescent="0.25">
      <c r="A1481" s="826" t="s">
        <v>2568</v>
      </c>
      <c r="B1481" s="827" t="s">
        <v>2569</v>
      </c>
    </row>
    <row r="1482" spans="1:2" ht="15" customHeight="1" x14ac:dyDescent="0.25">
      <c r="A1482" s="826" t="s">
        <v>2570</v>
      </c>
      <c r="B1482" s="827" t="s">
        <v>2571</v>
      </c>
    </row>
    <row r="1483" spans="1:2" x14ac:dyDescent="0.25">
      <c r="A1483" s="826" t="s">
        <v>2572</v>
      </c>
      <c r="B1483" s="827" t="s">
        <v>2573</v>
      </c>
    </row>
    <row r="1484" spans="1:2" ht="15" customHeight="1" x14ac:dyDescent="0.25">
      <c r="A1484" s="826" t="s">
        <v>2574</v>
      </c>
      <c r="B1484" s="827" t="s">
        <v>500</v>
      </c>
    </row>
    <row r="1485" spans="1:2" ht="15" customHeight="1" x14ac:dyDescent="0.25">
      <c r="A1485" s="826" t="s">
        <v>2575</v>
      </c>
      <c r="B1485" s="827" t="s">
        <v>502</v>
      </c>
    </row>
    <row r="1486" spans="1:2" ht="15" customHeight="1" x14ac:dyDescent="0.25">
      <c r="A1486" s="826" t="s">
        <v>2576</v>
      </c>
      <c r="B1486" s="827" t="s">
        <v>504</v>
      </c>
    </row>
    <row r="1487" spans="1:2" ht="15" customHeight="1" x14ac:dyDescent="0.25">
      <c r="A1487" s="826" t="s">
        <v>2577</v>
      </c>
      <c r="B1487" s="827" t="s">
        <v>506</v>
      </c>
    </row>
    <row r="1488" spans="1:2" ht="15" customHeight="1" x14ac:dyDescent="0.25">
      <c r="A1488" s="826" t="s">
        <v>2578</v>
      </c>
      <c r="B1488" s="827" t="s">
        <v>508</v>
      </c>
    </row>
    <row r="1489" spans="1:2" ht="15" customHeight="1" x14ac:dyDescent="0.25">
      <c r="A1489" s="826" t="s">
        <v>2579</v>
      </c>
      <c r="B1489" s="827" t="s">
        <v>857</v>
      </c>
    </row>
    <row r="1490" spans="1:2" ht="15" customHeight="1" x14ac:dyDescent="0.25">
      <c r="A1490" s="826" t="s">
        <v>2580</v>
      </c>
      <c r="B1490" s="827" t="s">
        <v>2581</v>
      </c>
    </row>
    <row r="1491" spans="1:2" ht="15" customHeight="1" x14ac:dyDescent="0.25">
      <c r="A1491" s="826" t="s">
        <v>2582</v>
      </c>
      <c r="B1491" s="827" t="s">
        <v>2583</v>
      </c>
    </row>
    <row r="1492" spans="1:2" ht="15" customHeight="1" x14ac:dyDescent="0.25">
      <c r="A1492" s="826" t="s">
        <v>2584</v>
      </c>
      <c r="B1492" s="827" t="s">
        <v>2585</v>
      </c>
    </row>
    <row r="1493" spans="1:2" ht="15" customHeight="1" x14ac:dyDescent="0.25">
      <c r="A1493" s="826" t="s">
        <v>2586</v>
      </c>
      <c r="B1493" s="827" t="s">
        <v>2587</v>
      </c>
    </row>
    <row r="1494" spans="1:2" ht="15" customHeight="1" x14ac:dyDescent="0.25">
      <c r="A1494" s="826"/>
      <c r="B1494" s="827"/>
    </row>
    <row r="1495" spans="1:2" ht="15" customHeight="1" x14ac:dyDescent="0.25">
      <c r="A1495" s="826" t="s">
        <v>2588</v>
      </c>
      <c r="B1495" s="827" t="s">
        <v>2589</v>
      </c>
    </row>
    <row r="1496" spans="1:2" x14ac:dyDescent="0.25">
      <c r="A1496" s="826" t="s">
        <v>2590</v>
      </c>
      <c r="B1496" s="827" t="s">
        <v>1795</v>
      </c>
    </row>
    <row r="1497" spans="1:2" ht="15" customHeight="1" x14ac:dyDescent="0.25">
      <c r="A1497" s="826" t="s">
        <v>2591</v>
      </c>
      <c r="B1497" s="827" t="s">
        <v>482</v>
      </c>
    </row>
    <row r="1498" spans="1:2" ht="15" customHeight="1" x14ac:dyDescent="0.25">
      <c r="A1498" s="826" t="s">
        <v>2592</v>
      </c>
      <c r="B1498" s="827" t="s">
        <v>380</v>
      </c>
    </row>
    <row r="1499" spans="1:2" ht="15" customHeight="1" x14ac:dyDescent="0.25">
      <c r="A1499" s="826" t="s">
        <v>2593</v>
      </c>
      <c r="B1499" s="827" t="s">
        <v>2594</v>
      </c>
    </row>
    <row r="1500" spans="1:2" ht="15" customHeight="1" x14ac:dyDescent="0.25">
      <c r="A1500" s="826" t="s">
        <v>2595</v>
      </c>
      <c r="B1500" s="827" t="s">
        <v>384</v>
      </c>
    </row>
    <row r="1501" spans="1:2" ht="15" customHeight="1" x14ac:dyDescent="0.25">
      <c r="A1501" s="826" t="s">
        <v>2596</v>
      </c>
      <c r="B1501" s="827" t="s">
        <v>386</v>
      </c>
    </row>
    <row r="1502" spans="1:2" ht="15" customHeight="1" x14ac:dyDescent="0.25">
      <c r="A1502" s="826" t="s">
        <v>2597</v>
      </c>
      <c r="B1502" s="827" t="s">
        <v>511</v>
      </c>
    </row>
    <row r="1503" spans="1:2" ht="15" customHeight="1" x14ac:dyDescent="0.25">
      <c r="A1503" s="826" t="s">
        <v>2598</v>
      </c>
      <c r="B1503" s="827" t="s">
        <v>2599</v>
      </c>
    </row>
    <row r="1504" spans="1:2" ht="15" customHeight="1" x14ac:dyDescent="0.25">
      <c r="A1504" s="826" t="s">
        <v>2600</v>
      </c>
      <c r="B1504" s="827" t="s">
        <v>2601</v>
      </c>
    </row>
    <row r="1505" spans="1:2" ht="15" customHeight="1" x14ac:dyDescent="0.25">
      <c r="A1505" s="826" t="s">
        <v>2602</v>
      </c>
      <c r="B1505" s="827" t="s">
        <v>2603</v>
      </c>
    </row>
    <row r="1506" spans="1:2" ht="15" customHeight="1" x14ac:dyDescent="0.25">
      <c r="A1506" s="826" t="s">
        <v>2604</v>
      </c>
      <c r="B1506" s="827" t="s">
        <v>2605</v>
      </c>
    </row>
    <row r="1507" spans="1:2" ht="15" customHeight="1" x14ac:dyDescent="0.25">
      <c r="A1507" s="826" t="s">
        <v>2606</v>
      </c>
      <c r="B1507" s="827" t="s">
        <v>2607</v>
      </c>
    </row>
    <row r="1508" spans="1:2" ht="15" customHeight="1" x14ac:dyDescent="0.25">
      <c r="A1508" s="826" t="s">
        <v>2608</v>
      </c>
      <c r="B1508" s="827" t="s">
        <v>2609</v>
      </c>
    </row>
    <row r="1509" spans="1:2" ht="15" customHeight="1" x14ac:dyDescent="0.25">
      <c r="A1509" s="826" t="s">
        <v>2610</v>
      </c>
      <c r="B1509" s="827" t="s">
        <v>2611</v>
      </c>
    </row>
    <row r="1510" spans="1:2" ht="15" customHeight="1" x14ac:dyDescent="0.25">
      <c r="A1510" s="826" t="s">
        <v>2612</v>
      </c>
      <c r="B1510" s="827" t="s">
        <v>2613</v>
      </c>
    </row>
    <row r="1511" spans="1:2" ht="15" customHeight="1" x14ac:dyDescent="0.25">
      <c r="A1511" s="826" t="s">
        <v>2614</v>
      </c>
      <c r="B1511" s="827" t="s">
        <v>2615</v>
      </c>
    </row>
    <row r="1512" spans="1:2" ht="15" customHeight="1" x14ac:dyDescent="0.25">
      <c r="A1512" s="826" t="s">
        <v>2616</v>
      </c>
      <c r="B1512" s="827" t="s">
        <v>2617</v>
      </c>
    </row>
    <row r="1513" spans="1:2" ht="15" customHeight="1" x14ac:dyDescent="0.25">
      <c r="A1513" s="826" t="s">
        <v>2618</v>
      </c>
      <c r="B1513" s="827" t="s">
        <v>2619</v>
      </c>
    </row>
    <row r="1514" spans="1:2" ht="15" customHeight="1" x14ac:dyDescent="0.25">
      <c r="A1514" s="826" t="s">
        <v>2620</v>
      </c>
      <c r="B1514" s="827" t="s">
        <v>2621</v>
      </c>
    </row>
    <row r="1515" spans="1:2" ht="15" customHeight="1" x14ac:dyDescent="0.25">
      <c r="A1515" s="826" t="s">
        <v>2622</v>
      </c>
      <c r="B1515" s="827" t="s">
        <v>2623</v>
      </c>
    </row>
    <row r="1516" spans="1:2" ht="15" customHeight="1" x14ac:dyDescent="0.25">
      <c r="A1516" s="826" t="s">
        <v>2624</v>
      </c>
      <c r="B1516" s="827" t="s">
        <v>2625</v>
      </c>
    </row>
    <row r="1517" spans="1:2" ht="15" customHeight="1" x14ac:dyDescent="0.25">
      <c r="A1517" s="826" t="s">
        <v>2626</v>
      </c>
      <c r="B1517" s="827" t="s">
        <v>2627</v>
      </c>
    </row>
    <row r="1518" spans="1:2" ht="15" customHeight="1" x14ac:dyDescent="0.25">
      <c r="A1518" s="826" t="s">
        <v>2628</v>
      </c>
      <c r="B1518" s="827" t="s">
        <v>2629</v>
      </c>
    </row>
    <row r="1519" spans="1:2" ht="15" customHeight="1" x14ac:dyDescent="0.25">
      <c r="A1519" s="826" t="s">
        <v>2630</v>
      </c>
      <c r="B1519" s="827" t="s">
        <v>2631</v>
      </c>
    </row>
    <row r="1520" spans="1:2" ht="15" customHeight="1" x14ac:dyDescent="0.25">
      <c r="A1520" s="826" t="s">
        <v>2632</v>
      </c>
      <c r="B1520" s="827" t="s">
        <v>2633</v>
      </c>
    </row>
    <row r="1521" spans="1:2" ht="15" customHeight="1" x14ac:dyDescent="0.25">
      <c r="A1521" s="826" t="s">
        <v>2634</v>
      </c>
      <c r="B1521" s="827" t="s">
        <v>2635</v>
      </c>
    </row>
    <row r="1522" spans="1:2" ht="15" customHeight="1" x14ac:dyDescent="0.25">
      <c r="A1522" s="826" t="s">
        <v>2636</v>
      </c>
      <c r="B1522" s="827" t="s">
        <v>2637</v>
      </c>
    </row>
    <row r="1523" spans="1:2" ht="15" customHeight="1" x14ac:dyDescent="0.25">
      <c r="A1523" s="826" t="s">
        <v>2638</v>
      </c>
      <c r="B1523" s="827" t="s">
        <v>2639</v>
      </c>
    </row>
    <row r="1524" spans="1:2" ht="15" customHeight="1" x14ac:dyDescent="0.25">
      <c r="A1524" s="826" t="s">
        <v>2640</v>
      </c>
      <c r="B1524" s="827" t="s">
        <v>2641</v>
      </c>
    </row>
    <row r="1525" spans="1:2" ht="15" customHeight="1" x14ac:dyDescent="0.25">
      <c r="A1525" s="826" t="s">
        <v>2642</v>
      </c>
      <c r="B1525" s="827" t="s">
        <v>2643</v>
      </c>
    </row>
    <row r="1526" spans="1:2" ht="15" customHeight="1" x14ac:dyDescent="0.25">
      <c r="A1526" s="826" t="s">
        <v>2644</v>
      </c>
      <c r="B1526" s="827" t="s">
        <v>2645</v>
      </c>
    </row>
    <row r="1527" spans="1:2" ht="15" customHeight="1" x14ac:dyDescent="0.25">
      <c r="A1527" s="826" t="s">
        <v>2646</v>
      </c>
      <c r="B1527" s="827" t="s">
        <v>2647</v>
      </c>
    </row>
    <row r="1528" spans="1:2" ht="15" customHeight="1" x14ac:dyDescent="0.25">
      <c r="A1528" s="826" t="s">
        <v>2648</v>
      </c>
      <c r="B1528" s="827" t="s">
        <v>2649</v>
      </c>
    </row>
    <row r="1529" spans="1:2" ht="15" customHeight="1" x14ac:dyDescent="0.25">
      <c r="A1529" s="826" t="s">
        <v>2650</v>
      </c>
      <c r="B1529" s="827" t="s">
        <v>2651</v>
      </c>
    </row>
    <row r="1530" spans="1:2" ht="15" customHeight="1" x14ac:dyDescent="0.25">
      <c r="A1530" s="826" t="s">
        <v>2652</v>
      </c>
      <c r="B1530" s="827" t="s">
        <v>2653</v>
      </c>
    </row>
    <row r="1531" spans="1:2" ht="15" customHeight="1" x14ac:dyDescent="0.25">
      <c r="A1531" s="826" t="s">
        <v>2654</v>
      </c>
      <c r="B1531" s="827" t="s">
        <v>2655</v>
      </c>
    </row>
    <row r="1532" spans="1:2" ht="15" customHeight="1" x14ac:dyDescent="0.25">
      <c r="A1532" s="826" t="s">
        <v>2656</v>
      </c>
      <c r="B1532" s="827" t="s">
        <v>2657</v>
      </c>
    </row>
    <row r="1533" spans="1:2" ht="15" customHeight="1" x14ac:dyDescent="0.25">
      <c r="A1533" s="826" t="s">
        <v>2658</v>
      </c>
      <c r="B1533" s="827" t="s">
        <v>2659</v>
      </c>
    </row>
    <row r="1534" spans="1:2" ht="15" customHeight="1" x14ac:dyDescent="0.25">
      <c r="A1534" s="826" t="s">
        <v>2660</v>
      </c>
      <c r="B1534" s="827" t="s">
        <v>2661</v>
      </c>
    </row>
    <row r="1535" spans="1:2" ht="15" customHeight="1" x14ac:dyDescent="0.25">
      <c r="A1535" s="826" t="s">
        <v>2662</v>
      </c>
      <c r="B1535" s="827" t="s">
        <v>2663</v>
      </c>
    </row>
    <row r="1536" spans="1:2" ht="15" customHeight="1" x14ac:dyDescent="0.25">
      <c r="A1536" s="826" t="s">
        <v>2664</v>
      </c>
      <c r="B1536" s="827" t="s">
        <v>2665</v>
      </c>
    </row>
    <row r="1537" spans="1:2" ht="15" customHeight="1" x14ac:dyDescent="0.25">
      <c r="A1537" s="826" t="s">
        <v>2666</v>
      </c>
      <c r="B1537" s="827" t="s">
        <v>2667</v>
      </c>
    </row>
    <row r="1538" spans="1:2" x14ac:dyDescent="0.25">
      <c r="A1538" s="826" t="s">
        <v>2668</v>
      </c>
      <c r="B1538" s="827" t="s">
        <v>402</v>
      </c>
    </row>
    <row r="1539" spans="1:2" ht="15" customHeight="1" x14ac:dyDescent="0.25">
      <c r="A1539" s="826" t="s">
        <v>2669</v>
      </c>
      <c r="B1539" s="827" t="s">
        <v>500</v>
      </c>
    </row>
    <row r="1540" spans="1:2" ht="15" customHeight="1" x14ac:dyDescent="0.25">
      <c r="A1540" s="826" t="s">
        <v>2670</v>
      </c>
      <c r="B1540" s="827" t="s">
        <v>502</v>
      </c>
    </row>
    <row r="1541" spans="1:2" ht="15" customHeight="1" x14ac:dyDescent="0.25">
      <c r="A1541" s="826" t="s">
        <v>2671</v>
      </c>
      <c r="B1541" s="827" t="s">
        <v>504</v>
      </c>
    </row>
    <row r="1542" spans="1:2" ht="15" customHeight="1" x14ac:dyDescent="0.25">
      <c r="A1542" s="826" t="s">
        <v>2672</v>
      </c>
      <c r="B1542" s="827" t="s">
        <v>506</v>
      </c>
    </row>
    <row r="1543" spans="1:2" ht="15" customHeight="1" x14ac:dyDescent="0.25">
      <c r="A1543" s="826" t="s">
        <v>2673</v>
      </c>
      <c r="B1543" s="827" t="s">
        <v>508</v>
      </c>
    </row>
    <row r="1544" spans="1:2" x14ac:dyDescent="0.25">
      <c r="A1544" s="826" t="s">
        <v>2674</v>
      </c>
      <c r="B1544" s="827" t="s">
        <v>1518</v>
      </c>
    </row>
    <row r="1545" spans="1:2" ht="15" customHeight="1" x14ac:dyDescent="0.25">
      <c r="A1545" s="826" t="s">
        <v>2675</v>
      </c>
      <c r="B1545" s="827" t="s">
        <v>857</v>
      </c>
    </row>
    <row r="1546" spans="1:2" ht="15" customHeight="1" x14ac:dyDescent="0.25">
      <c r="A1546" s="826" t="s">
        <v>2676</v>
      </c>
      <c r="B1546" s="827" t="s">
        <v>2677</v>
      </c>
    </row>
    <row r="1547" spans="1:2" ht="15" customHeight="1" x14ac:dyDescent="0.25">
      <c r="A1547" s="826" t="s">
        <v>2678</v>
      </c>
      <c r="B1547" s="827" t="s">
        <v>2679</v>
      </c>
    </row>
    <row r="1548" spans="1:2" ht="15" customHeight="1" x14ac:dyDescent="0.25">
      <c r="A1548" s="826"/>
      <c r="B1548" s="827"/>
    </row>
    <row r="1549" spans="1:2" ht="15" customHeight="1" x14ac:dyDescent="0.25">
      <c r="A1549" s="826" t="s">
        <v>2680</v>
      </c>
      <c r="B1549" s="827" t="s">
        <v>2681</v>
      </c>
    </row>
    <row r="1550" spans="1:2" x14ac:dyDescent="0.25">
      <c r="A1550" s="826" t="s">
        <v>2682</v>
      </c>
      <c r="B1550" s="827" t="s">
        <v>2573</v>
      </c>
    </row>
    <row r="1551" spans="1:2" ht="15" customHeight="1" x14ac:dyDescent="0.25">
      <c r="A1551" s="826" t="s">
        <v>2683</v>
      </c>
      <c r="B1551" s="827" t="s">
        <v>482</v>
      </c>
    </row>
    <row r="1552" spans="1:2" ht="15" customHeight="1" x14ac:dyDescent="0.25">
      <c r="A1552" s="826" t="s">
        <v>2684</v>
      </c>
      <c r="B1552" s="827" t="s">
        <v>380</v>
      </c>
    </row>
    <row r="1553" spans="1:2" ht="15" customHeight="1" x14ac:dyDescent="0.25">
      <c r="A1553" s="826" t="s">
        <v>2685</v>
      </c>
      <c r="B1553" s="827" t="s">
        <v>382</v>
      </c>
    </row>
    <row r="1554" spans="1:2" ht="15" customHeight="1" x14ac:dyDescent="0.25">
      <c r="A1554" s="826" t="s">
        <v>2686</v>
      </c>
      <c r="B1554" s="827" t="s">
        <v>384</v>
      </c>
    </row>
    <row r="1555" spans="1:2" ht="15" customHeight="1" x14ac:dyDescent="0.25">
      <c r="A1555" s="826" t="s">
        <v>2687</v>
      </c>
      <c r="B1555" s="827" t="s">
        <v>386</v>
      </c>
    </row>
    <row r="1556" spans="1:2" ht="15" customHeight="1" x14ac:dyDescent="0.25">
      <c r="A1556" s="826" t="s">
        <v>2688</v>
      </c>
      <c r="B1556" s="827" t="s">
        <v>511</v>
      </c>
    </row>
    <row r="1557" spans="1:2" x14ac:dyDescent="0.25">
      <c r="A1557" s="826" t="s">
        <v>2689</v>
      </c>
      <c r="B1557" s="827" t="s">
        <v>1518</v>
      </c>
    </row>
    <row r="1558" spans="1:2" ht="15" customHeight="1" x14ac:dyDescent="0.25">
      <c r="A1558" s="826" t="s">
        <v>2690</v>
      </c>
      <c r="B1558" s="827" t="s">
        <v>2691</v>
      </c>
    </row>
    <row r="1559" spans="1:2" ht="15" customHeight="1" x14ac:dyDescent="0.25">
      <c r="A1559" s="826" t="s">
        <v>2692</v>
      </c>
      <c r="B1559" s="827" t="s">
        <v>2693</v>
      </c>
    </row>
    <row r="1560" spans="1:2" ht="15" customHeight="1" x14ac:dyDescent="0.25">
      <c r="A1560" s="826" t="s">
        <v>2694</v>
      </c>
      <c r="B1560" s="827" t="s">
        <v>2695</v>
      </c>
    </row>
    <row r="1561" spans="1:2" ht="15" customHeight="1" x14ac:dyDescent="0.25">
      <c r="A1561" s="826" t="s">
        <v>2696</v>
      </c>
      <c r="B1561" s="827" t="s">
        <v>2697</v>
      </c>
    </row>
    <row r="1562" spans="1:2" ht="15" customHeight="1" x14ac:dyDescent="0.25">
      <c r="A1562" s="826" t="s">
        <v>2698</v>
      </c>
      <c r="B1562" s="827" t="s">
        <v>2699</v>
      </c>
    </row>
    <row r="1563" spans="1:2" ht="15" customHeight="1" x14ac:dyDescent="0.25">
      <c r="A1563" s="826" t="s">
        <v>2700</v>
      </c>
      <c r="B1563" s="827" t="s">
        <v>2701</v>
      </c>
    </row>
    <row r="1564" spans="1:2" ht="15" customHeight="1" x14ac:dyDescent="0.25">
      <c r="A1564" s="826" t="s">
        <v>2702</v>
      </c>
      <c r="B1564" s="827" t="s">
        <v>2703</v>
      </c>
    </row>
    <row r="1565" spans="1:2" ht="15" customHeight="1" x14ac:dyDescent="0.25">
      <c r="A1565" s="826" t="s">
        <v>2704</v>
      </c>
      <c r="B1565" s="827" t="s">
        <v>2705</v>
      </c>
    </row>
    <row r="1566" spans="1:2" ht="15" customHeight="1" x14ac:dyDescent="0.25">
      <c r="A1566" s="826" t="s">
        <v>2706</v>
      </c>
      <c r="B1566" s="827" t="s">
        <v>2707</v>
      </c>
    </row>
    <row r="1567" spans="1:2" ht="15" customHeight="1" x14ac:dyDescent="0.25">
      <c r="A1567" s="826" t="s">
        <v>2708</v>
      </c>
      <c r="B1567" s="827" t="s">
        <v>2709</v>
      </c>
    </row>
    <row r="1568" spans="1:2" ht="15" customHeight="1" x14ac:dyDescent="0.25">
      <c r="A1568" s="826" t="s">
        <v>2710</v>
      </c>
      <c r="B1568" s="827" t="s">
        <v>2711</v>
      </c>
    </row>
    <row r="1569" spans="1:2" ht="15" customHeight="1" x14ac:dyDescent="0.25">
      <c r="A1569" s="826" t="s">
        <v>2712</v>
      </c>
      <c r="B1569" s="827" t="s">
        <v>2713</v>
      </c>
    </row>
    <row r="1570" spans="1:2" ht="15" customHeight="1" x14ac:dyDescent="0.25">
      <c r="A1570" s="826" t="s">
        <v>2714</v>
      </c>
      <c r="B1570" s="827" t="s">
        <v>2715</v>
      </c>
    </row>
    <row r="1571" spans="1:2" ht="15" customHeight="1" x14ac:dyDescent="0.25">
      <c r="A1571" s="826" t="s">
        <v>2716</v>
      </c>
      <c r="B1571" s="827" t="s">
        <v>2717</v>
      </c>
    </row>
    <row r="1572" spans="1:2" ht="15" customHeight="1" x14ac:dyDescent="0.25">
      <c r="A1572" s="826" t="s">
        <v>2718</v>
      </c>
      <c r="B1572" s="827" t="s">
        <v>2719</v>
      </c>
    </row>
    <row r="1573" spans="1:2" ht="15" customHeight="1" x14ac:dyDescent="0.25">
      <c r="A1573" s="826" t="s">
        <v>2720</v>
      </c>
      <c r="B1573" s="827" t="s">
        <v>2721</v>
      </c>
    </row>
    <row r="1574" spans="1:2" ht="15" customHeight="1" x14ac:dyDescent="0.25">
      <c r="A1574" s="826" t="s">
        <v>2722</v>
      </c>
      <c r="B1574" s="827" t="s">
        <v>2723</v>
      </c>
    </row>
    <row r="1575" spans="1:2" x14ac:dyDescent="0.25">
      <c r="A1575" s="826" t="s">
        <v>2724</v>
      </c>
      <c r="B1575" s="827" t="s">
        <v>2725</v>
      </c>
    </row>
    <row r="1576" spans="1:2" ht="15" customHeight="1" x14ac:dyDescent="0.25">
      <c r="A1576" s="826" t="s">
        <v>2726</v>
      </c>
      <c r="B1576" s="827" t="s">
        <v>2727</v>
      </c>
    </row>
    <row r="1577" spans="1:2" ht="15" customHeight="1" x14ac:dyDescent="0.25">
      <c r="A1577" s="826" t="s">
        <v>2728</v>
      </c>
      <c r="B1577" s="827" t="s">
        <v>2729</v>
      </c>
    </row>
    <row r="1578" spans="1:2" ht="15" customHeight="1" x14ac:dyDescent="0.25">
      <c r="A1578" s="826" t="s">
        <v>2730</v>
      </c>
      <c r="B1578" s="827" t="s">
        <v>500</v>
      </c>
    </row>
    <row r="1579" spans="1:2" ht="15" customHeight="1" x14ac:dyDescent="0.25">
      <c r="A1579" s="826" t="s">
        <v>2731</v>
      </c>
      <c r="B1579" s="827" t="s">
        <v>502</v>
      </c>
    </row>
    <row r="1580" spans="1:2" ht="15" customHeight="1" x14ac:dyDescent="0.25">
      <c r="A1580" s="826" t="s">
        <v>2732</v>
      </c>
      <c r="B1580" s="827" t="s">
        <v>504</v>
      </c>
    </row>
    <row r="1581" spans="1:2" ht="15" customHeight="1" x14ac:dyDescent="0.25">
      <c r="A1581" s="826" t="s">
        <v>2733</v>
      </c>
      <c r="B1581" s="827" t="s">
        <v>506</v>
      </c>
    </row>
    <row r="1582" spans="1:2" ht="15" customHeight="1" x14ac:dyDescent="0.25">
      <c r="A1582" s="826" t="s">
        <v>2734</v>
      </c>
      <c r="B1582" s="827" t="s">
        <v>508</v>
      </c>
    </row>
    <row r="1583" spans="1:2" ht="15" customHeight="1" x14ac:dyDescent="0.25">
      <c r="A1583" s="826" t="s">
        <v>2735</v>
      </c>
      <c r="B1583" s="827" t="s">
        <v>2736</v>
      </c>
    </row>
    <row r="1584" spans="1:2" ht="15" customHeight="1" x14ac:dyDescent="0.25">
      <c r="A1584" s="826" t="s">
        <v>2737</v>
      </c>
      <c r="B1584" s="827" t="s">
        <v>2738</v>
      </c>
    </row>
    <row r="1585" spans="1:2" ht="15" customHeight="1" x14ac:dyDescent="0.25">
      <c r="A1585" s="826" t="s">
        <v>2739</v>
      </c>
      <c r="B1585" s="827" t="s">
        <v>2740</v>
      </c>
    </row>
    <row r="1586" spans="1:2" ht="15" customHeight="1" x14ac:dyDescent="0.25">
      <c r="A1586" s="826" t="s">
        <v>2741</v>
      </c>
      <c r="B1586" s="827" t="s">
        <v>857</v>
      </c>
    </row>
    <row r="1587" spans="1:2" ht="15" customHeight="1" x14ac:dyDescent="0.25">
      <c r="A1587" s="826" t="s">
        <v>2742</v>
      </c>
      <c r="B1587" s="827" t="s">
        <v>2743</v>
      </c>
    </row>
    <row r="1588" spans="1:2" ht="15" customHeight="1" x14ac:dyDescent="0.25">
      <c r="A1588" s="826" t="s">
        <v>2744</v>
      </c>
      <c r="B1588" s="827" t="s">
        <v>2745</v>
      </c>
    </row>
    <row r="1589" spans="1:2" ht="15" customHeight="1" x14ac:dyDescent="0.25">
      <c r="A1589" s="826"/>
      <c r="B1589" s="827"/>
    </row>
    <row r="1590" spans="1:2" ht="15" customHeight="1" x14ac:dyDescent="0.25">
      <c r="A1590" s="826" t="s">
        <v>2746</v>
      </c>
      <c r="B1590" s="827" t="s">
        <v>2747</v>
      </c>
    </row>
    <row r="1591" spans="1:2" ht="15" customHeight="1" x14ac:dyDescent="0.25">
      <c r="A1591" s="826" t="s">
        <v>2748</v>
      </c>
      <c r="B1591" s="827" t="s">
        <v>482</v>
      </c>
    </row>
    <row r="1592" spans="1:2" ht="15" customHeight="1" x14ac:dyDescent="0.25">
      <c r="A1592" s="826" t="s">
        <v>2749</v>
      </c>
      <c r="B1592" s="827" t="s">
        <v>508</v>
      </c>
    </row>
    <row r="1593" spans="1:2" ht="15" customHeight="1" x14ac:dyDescent="0.25">
      <c r="A1593" s="826" t="s">
        <v>2750</v>
      </c>
      <c r="B1593" s="827" t="s">
        <v>380</v>
      </c>
    </row>
    <row r="1594" spans="1:2" ht="15" customHeight="1" x14ac:dyDescent="0.25">
      <c r="A1594" s="826" t="s">
        <v>2751</v>
      </c>
      <c r="B1594" s="827" t="s">
        <v>382</v>
      </c>
    </row>
    <row r="1595" spans="1:2" ht="15" customHeight="1" x14ac:dyDescent="0.25">
      <c r="A1595" s="826" t="s">
        <v>2752</v>
      </c>
      <c r="B1595" s="827" t="s">
        <v>384</v>
      </c>
    </row>
    <row r="1596" spans="1:2" ht="15" customHeight="1" x14ac:dyDescent="0.25">
      <c r="A1596" s="826" t="s">
        <v>2753</v>
      </c>
      <c r="B1596" s="827" t="s">
        <v>386</v>
      </c>
    </row>
    <row r="1597" spans="1:2" ht="15" customHeight="1" x14ac:dyDescent="0.25">
      <c r="A1597" s="826" t="s">
        <v>2754</v>
      </c>
      <c r="B1597" s="827" t="s">
        <v>378</v>
      </c>
    </row>
    <row r="1598" spans="1:2" ht="15" customHeight="1" x14ac:dyDescent="0.25">
      <c r="A1598" s="826" t="s">
        <v>2755</v>
      </c>
      <c r="B1598" s="827" t="s">
        <v>496</v>
      </c>
    </row>
    <row r="1599" spans="1:2" ht="15" customHeight="1" x14ac:dyDescent="0.25">
      <c r="A1599" s="826" t="s">
        <v>2756</v>
      </c>
      <c r="B1599" s="827" t="s">
        <v>2757</v>
      </c>
    </row>
    <row r="1600" spans="1:2" ht="15" customHeight="1" x14ac:dyDescent="0.25">
      <c r="A1600" s="826" t="s">
        <v>2758</v>
      </c>
      <c r="B1600" s="827" t="s">
        <v>2759</v>
      </c>
    </row>
    <row r="1601" spans="1:2" ht="15" customHeight="1" x14ac:dyDescent="0.25">
      <c r="A1601" s="826" t="s">
        <v>2760</v>
      </c>
      <c r="B1601" s="827" t="s">
        <v>2761</v>
      </c>
    </row>
    <row r="1602" spans="1:2" ht="15" customHeight="1" x14ac:dyDescent="0.25">
      <c r="A1602" s="826" t="s">
        <v>2762</v>
      </c>
      <c r="B1602" s="827" t="s">
        <v>2763</v>
      </c>
    </row>
    <row r="1603" spans="1:2" ht="15" customHeight="1" x14ac:dyDescent="0.25">
      <c r="A1603" s="826" t="s">
        <v>2764</v>
      </c>
      <c r="B1603" s="827" t="s">
        <v>2765</v>
      </c>
    </row>
    <row r="1604" spans="1:2" ht="15" customHeight="1" x14ac:dyDescent="0.25">
      <c r="A1604" s="826" t="s">
        <v>2766</v>
      </c>
      <c r="B1604" s="827" t="s">
        <v>2767</v>
      </c>
    </row>
    <row r="1605" spans="1:2" ht="15" customHeight="1" x14ac:dyDescent="0.25">
      <c r="A1605" s="826" t="s">
        <v>2768</v>
      </c>
      <c r="B1605" s="827" t="s">
        <v>2769</v>
      </c>
    </row>
    <row r="1606" spans="1:2" ht="15" customHeight="1" x14ac:dyDescent="0.25">
      <c r="A1606" s="826" t="s">
        <v>2770</v>
      </c>
      <c r="B1606" s="827" t="s">
        <v>2771</v>
      </c>
    </row>
    <row r="1607" spans="1:2" ht="15" customHeight="1" x14ac:dyDescent="0.25">
      <c r="A1607" s="826" t="s">
        <v>2772</v>
      </c>
      <c r="B1607" s="827" t="s">
        <v>2773</v>
      </c>
    </row>
    <row r="1608" spans="1:2" ht="15" customHeight="1" x14ac:dyDescent="0.25">
      <c r="A1608" s="826" t="s">
        <v>2774</v>
      </c>
      <c r="B1608" s="827" t="s">
        <v>2775</v>
      </c>
    </row>
    <row r="1609" spans="1:2" ht="15" customHeight="1" x14ac:dyDescent="0.25">
      <c r="A1609" s="826" t="s">
        <v>2776</v>
      </c>
      <c r="B1609" s="827" t="s">
        <v>2777</v>
      </c>
    </row>
    <row r="1610" spans="1:2" ht="15" customHeight="1" x14ac:dyDescent="0.25">
      <c r="A1610" s="826" t="s">
        <v>2778</v>
      </c>
      <c r="B1610" s="827" t="s">
        <v>2779</v>
      </c>
    </row>
    <row r="1611" spans="1:2" ht="15" customHeight="1" x14ac:dyDescent="0.25">
      <c r="A1611" s="826" t="s">
        <v>2780</v>
      </c>
      <c r="B1611" s="827" t="s">
        <v>2781</v>
      </c>
    </row>
    <row r="1612" spans="1:2" ht="15" customHeight="1" x14ac:dyDescent="0.25">
      <c r="A1612" s="826" t="s">
        <v>2782</v>
      </c>
      <c r="B1612" s="827" t="s">
        <v>2783</v>
      </c>
    </row>
    <row r="1613" spans="1:2" ht="15" customHeight="1" x14ac:dyDescent="0.25">
      <c r="A1613" s="826" t="s">
        <v>2784</v>
      </c>
      <c r="B1613" s="827" t="s">
        <v>2785</v>
      </c>
    </row>
    <row r="1614" spans="1:2" ht="15" customHeight="1" x14ac:dyDescent="0.25">
      <c r="A1614" s="826" t="s">
        <v>2786</v>
      </c>
      <c r="B1614" s="827" t="s">
        <v>2787</v>
      </c>
    </row>
    <row r="1615" spans="1:2" ht="15" customHeight="1" x14ac:dyDescent="0.25">
      <c r="A1615" s="826" t="s">
        <v>2788</v>
      </c>
      <c r="B1615" s="827" t="s">
        <v>2789</v>
      </c>
    </row>
    <row r="1616" spans="1:2" ht="15" customHeight="1" x14ac:dyDescent="0.25">
      <c r="A1616" s="826" t="s">
        <v>2790</v>
      </c>
      <c r="B1616" s="827" t="s">
        <v>523</v>
      </c>
    </row>
    <row r="1617" spans="1:2" ht="15" customHeight="1" x14ac:dyDescent="0.25">
      <c r="A1617" s="826" t="s">
        <v>2791</v>
      </c>
      <c r="B1617" s="827" t="s">
        <v>1628</v>
      </c>
    </row>
    <row r="1618" spans="1:2" ht="15" customHeight="1" x14ac:dyDescent="0.25">
      <c r="A1618" s="826" t="s">
        <v>2792</v>
      </c>
      <c r="B1618" s="827" t="s">
        <v>498</v>
      </c>
    </row>
    <row r="1619" spans="1:2" ht="15" customHeight="1" x14ac:dyDescent="0.25">
      <c r="A1619" s="826" t="s">
        <v>2793</v>
      </c>
      <c r="B1619" s="827" t="s">
        <v>511</v>
      </c>
    </row>
    <row r="1620" spans="1:2" ht="15" customHeight="1" x14ac:dyDescent="0.25">
      <c r="A1620" s="826" t="s">
        <v>2794</v>
      </c>
      <c r="B1620" s="827" t="s">
        <v>1630</v>
      </c>
    </row>
    <row r="1621" spans="1:2" ht="15" customHeight="1" x14ac:dyDescent="0.25">
      <c r="A1621" s="826" t="s">
        <v>2795</v>
      </c>
      <c r="B1621" s="827" t="s">
        <v>1578</v>
      </c>
    </row>
    <row r="1622" spans="1:2" ht="15" customHeight="1" x14ac:dyDescent="0.25">
      <c r="A1622" s="826" t="s">
        <v>2796</v>
      </c>
      <c r="B1622" s="827" t="s">
        <v>500</v>
      </c>
    </row>
    <row r="1623" spans="1:2" ht="15" customHeight="1" x14ac:dyDescent="0.25">
      <c r="A1623" s="826" t="s">
        <v>2797</v>
      </c>
      <c r="B1623" s="827" t="s">
        <v>502</v>
      </c>
    </row>
    <row r="1624" spans="1:2" ht="15" customHeight="1" x14ac:dyDescent="0.25">
      <c r="A1624" s="826" t="s">
        <v>2798</v>
      </c>
      <c r="B1624" s="827" t="s">
        <v>506</v>
      </c>
    </row>
    <row r="1625" spans="1:2" x14ac:dyDescent="0.25">
      <c r="A1625" s="826" t="s">
        <v>2799</v>
      </c>
      <c r="B1625" s="827" t="s">
        <v>240</v>
      </c>
    </row>
    <row r="1626" spans="1:2" ht="15" customHeight="1" x14ac:dyDescent="0.25">
      <c r="A1626" s="826" t="s">
        <v>2800</v>
      </c>
      <c r="B1626" s="827" t="s">
        <v>2801</v>
      </c>
    </row>
    <row r="1627" spans="1:2" ht="15" customHeight="1" x14ac:dyDescent="0.25">
      <c r="A1627" s="826" t="s">
        <v>2802</v>
      </c>
      <c r="B1627" s="827" t="s">
        <v>2803</v>
      </c>
    </row>
    <row r="1628" spans="1:2" ht="15" customHeight="1" x14ac:dyDescent="0.25">
      <c r="A1628" s="826" t="s">
        <v>2804</v>
      </c>
      <c r="B1628" s="827" t="s">
        <v>2805</v>
      </c>
    </row>
    <row r="1629" spans="1:2" ht="15" customHeight="1" x14ac:dyDescent="0.25">
      <c r="A1629" s="826" t="s">
        <v>2806</v>
      </c>
      <c r="B1629" s="827" t="s">
        <v>2807</v>
      </c>
    </row>
    <row r="1630" spans="1:2" ht="15" customHeight="1" x14ac:dyDescent="0.25">
      <c r="A1630" s="826" t="s">
        <v>2808</v>
      </c>
      <c r="B1630" s="827" t="s">
        <v>857</v>
      </c>
    </row>
    <row r="1631" spans="1:2" ht="15" customHeight="1" x14ac:dyDescent="0.25">
      <c r="A1631" s="826" t="s">
        <v>2809</v>
      </c>
      <c r="B1631" s="827" t="s">
        <v>2810</v>
      </c>
    </row>
    <row r="1632" spans="1:2" ht="15" customHeight="1" x14ac:dyDescent="0.25">
      <c r="A1632" s="826" t="s">
        <v>2811</v>
      </c>
      <c r="B1632" s="827" t="s">
        <v>2812</v>
      </c>
    </row>
    <row r="1633" spans="1:2" ht="15" customHeight="1" x14ac:dyDescent="0.25">
      <c r="A1633" s="826"/>
      <c r="B1633" s="827"/>
    </row>
    <row r="1634" spans="1:2" ht="15" customHeight="1" x14ac:dyDescent="0.25">
      <c r="A1634" s="826" t="s">
        <v>2813</v>
      </c>
      <c r="B1634" s="827" t="s">
        <v>2814</v>
      </c>
    </row>
    <row r="1635" spans="1:2" x14ac:dyDescent="0.25">
      <c r="A1635" s="826" t="s">
        <v>2815</v>
      </c>
      <c r="B1635" s="827" t="s">
        <v>2816</v>
      </c>
    </row>
    <row r="1636" spans="1:2" x14ac:dyDescent="0.25">
      <c r="A1636" s="826" t="s">
        <v>2817</v>
      </c>
      <c r="B1636" s="827" t="s">
        <v>1795</v>
      </c>
    </row>
    <row r="1637" spans="1:2" ht="15" customHeight="1" x14ac:dyDescent="0.25">
      <c r="A1637" s="826" t="s">
        <v>2818</v>
      </c>
      <c r="B1637" s="827" t="s">
        <v>380</v>
      </c>
    </row>
    <row r="1638" spans="1:2" ht="15" customHeight="1" x14ac:dyDescent="0.25">
      <c r="A1638" s="826" t="s">
        <v>2819</v>
      </c>
      <c r="B1638" s="827" t="s">
        <v>382</v>
      </c>
    </row>
    <row r="1639" spans="1:2" ht="15" customHeight="1" x14ac:dyDescent="0.25">
      <c r="A1639" s="826" t="s">
        <v>2820</v>
      </c>
      <c r="B1639" s="827" t="s">
        <v>384</v>
      </c>
    </row>
    <row r="1640" spans="1:2" ht="15" customHeight="1" x14ac:dyDescent="0.25">
      <c r="A1640" s="826" t="s">
        <v>2821</v>
      </c>
      <c r="B1640" s="827" t="s">
        <v>386</v>
      </c>
    </row>
    <row r="1641" spans="1:2" x14ac:dyDescent="0.25">
      <c r="A1641" s="826" t="s">
        <v>2822</v>
      </c>
      <c r="B1641" s="827" t="s">
        <v>2823</v>
      </c>
    </row>
    <row r="1642" spans="1:2" x14ac:dyDescent="0.25">
      <c r="A1642" s="826" t="s">
        <v>2824</v>
      </c>
      <c r="B1642" s="827" t="s">
        <v>2825</v>
      </c>
    </row>
    <row r="1643" spans="1:2" ht="15" customHeight="1" x14ac:dyDescent="0.25">
      <c r="A1643" s="826" t="s">
        <v>2826</v>
      </c>
      <c r="B1643" s="827" t="s">
        <v>2827</v>
      </c>
    </row>
    <row r="1644" spans="1:2" ht="15" customHeight="1" x14ac:dyDescent="0.25">
      <c r="A1644" s="826" t="s">
        <v>2828</v>
      </c>
      <c r="B1644" s="827" t="s">
        <v>2829</v>
      </c>
    </row>
    <row r="1645" spans="1:2" ht="15" customHeight="1" x14ac:dyDescent="0.25">
      <c r="A1645" s="826" t="s">
        <v>2830</v>
      </c>
      <c r="B1645" s="827" t="s">
        <v>2831</v>
      </c>
    </row>
    <row r="1646" spans="1:2" ht="15" customHeight="1" x14ac:dyDescent="0.25">
      <c r="A1646" s="826" t="s">
        <v>2832</v>
      </c>
      <c r="B1646" s="827" t="s">
        <v>2833</v>
      </c>
    </row>
    <row r="1647" spans="1:2" ht="15" customHeight="1" x14ac:dyDescent="0.25">
      <c r="A1647" s="826" t="s">
        <v>2834</v>
      </c>
      <c r="B1647" s="827" t="s">
        <v>2835</v>
      </c>
    </row>
    <row r="1648" spans="1:2" ht="15" customHeight="1" x14ac:dyDescent="0.25">
      <c r="A1648" s="826" t="s">
        <v>2836</v>
      </c>
      <c r="B1648" s="827" t="s">
        <v>2837</v>
      </c>
    </row>
    <row r="1649" spans="1:2" ht="15" customHeight="1" x14ac:dyDescent="0.25">
      <c r="A1649" s="826" t="s">
        <v>2838</v>
      </c>
      <c r="B1649" s="827" t="s">
        <v>2839</v>
      </c>
    </row>
    <row r="1650" spans="1:2" ht="15" customHeight="1" x14ac:dyDescent="0.25">
      <c r="A1650" s="826" t="s">
        <v>2840</v>
      </c>
      <c r="B1650" s="827" t="s">
        <v>2841</v>
      </c>
    </row>
    <row r="1651" spans="1:2" ht="15" customHeight="1" x14ac:dyDescent="0.25">
      <c r="A1651" s="826" t="s">
        <v>2842</v>
      </c>
      <c r="B1651" s="827" t="s">
        <v>2843</v>
      </c>
    </row>
    <row r="1652" spans="1:2" ht="15" customHeight="1" x14ac:dyDescent="0.25">
      <c r="A1652" s="826" t="s">
        <v>2844</v>
      </c>
      <c r="B1652" s="827" t="s">
        <v>2845</v>
      </c>
    </row>
    <row r="1653" spans="1:2" ht="15" customHeight="1" x14ac:dyDescent="0.25">
      <c r="A1653" s="826" t="s">
        <v>2846</v>
      </c>
      <c r="B1653" s="827" t="s">
        <v>2847</v>
      </c>
    </row>
    <row r="1654" spans="1:2" ht="15" customHeight="1" x14ac:dyDescent="0.25">
      <c r="A1654" s="826" t="s">
        <v>2848</v>
      </c>
      <c r="B1654" s="827" t="s">
        <v>2849</v>
      </c>
    </row>
    <row r="1655" spans="1:2" ht="15" customHeight="1" x14ac:dyDescent="0.25">
      <c r="A1655" s="826" t="s">
        <v>2850</v>
      </c>
      <c r="B1655" s="827" t="s">
        <v>2851</v>
      </c>
    </row>
    <row r="1656" spans="1:2" ht="15" customHeight="1" x14ac:dyDescent="0.25">
      <c r="A1656" s="826" t="s">
        <v>2852</v>
      </c>
      <c r="B1656" s="827" t="s">
        <v>2853</v>
      </c>
    </row>
    <row r="1657" spans="1:2" ht="15" customHeight="1" x14ac:dyDescent="0.25">
      <c r="A1657" s="826" t="s">
        <v>2854</v>
      </c>
      <c r="B1657" s="827" t="s">
        <v>2855</v>
      </c>
    </row>
    <row r="1658" spans="1:2" ht="15" customHeight="1" x14ac:dyDescent="0.25">
      <c r="A1658" s="826" t="s">
        <v>2856</v>
      </c>
      <c r="B1658" s="827" t="s">
        <v>2857</v>
      </c>
    </row>
    <row r="1659" spans="1:2" ht="15" customHeight="1" x14ac:dyDescent="0.25">
      <c r="A1659" s="826" t="s">
        <v>2858</v>
      </c>
      <c r="B1659" s="827" t="s">
        <v>2859</v>
      </c>
    </row>
    <row r="1660" spans="1:2" ht="15" customHeight="1" x14ac:dyDescent="0.25">
      <c r="A1660" s="826" t="s">
        <v>2860</v>
      </c>
      <c r="B1660" s="827" t="s">
        <v>2861</v>
      </c>
    </row>
    <row r="1661" spans="1:2" ht="15" customHeight="1" x14ac:dyDescent="0.25">
      <c r="A1661" s="826" t="s">
        <v>2862</v>
      </c>
      <c r="B1661" s="827" t="s">
        <v>2863</v>
      </c>
    </row>
    <row r="1662" spans="1:2" ht="15" customHeight="1" x14ac:dyDescent="0.25">
      <c r="A1662" s="826" t="s">
        <v>2864</v>
      </c>
      <c r="B1662" s="827" t="s">
        <v>2865</v>
      </c>
    </row>
    <row r="1663" spans="1:2" ht="15" customHeight="1" x14ac:dyDescent="0.25">
      <c r="A1663" s="826" t="s">
        <v>2866</v>
      </c>
      <c r="B1663" s="827" t="s">
        <v>2867</v>
      </c>
    </row>
    <row r="1664" spans="1:2" ht="15" customHeight="1" x14ac:dyDescent="0.25">
      <c r="A1664" s="826" t="s">
        <v>2868</v>
      </c>
      <c r="B1664" s="827" t="s">
        <v>2869</v>
      </c>
    </row>
    <row r="1665" spans="1:2" ht="15" customHeight="1" x14ac:dyDescent="0.25">
      <c r="A1665" s="826" t="s">
        <v>2870</v>
      </c>
      <c r="B1665" s="827" t="s">
        <v>2871</v>
      </c>
    </row>
    <row r="1666" spans="1:2" ht="15" customHeight="1" x14ac:dyDescent="0.25">
      <c r="A1666" s="826" t="s">
        <v>2872</v>
      </c>
      <c r="B1666" s="827" t="s">
        <v>2873</v>
      </c>
    </row>
    <row r="1667" spans="1:2" ht="15" customHeight="1" x14ac:dyDescent="0.25">
      <c r="A1667" s="826" t="s">
        <v>2874</v>
      </c>
      <c r="B1667" s="827" t="s">
        <v>2875</v>
      </c>
    </row>
    <row r="1668" spans="1:2" ht="15" customHeight="1" x14ac:dyDescent="0.25">
      <c r="A1668" s="826" t="s">
        <v>2876</v>
      </c>
      <c r="B1668" s="827" t="s">
        <v>2877</v>
      </c>
    </row>
    <row r="1669" spans="1:2" ht="15" customHeight="1" x14ac:dyDescent="0.25">
      <c r="A1669" s="826" t="s">
        <v>2878</v>
      </c>
      <c r="B1669" s="827" t="s">
        <v>2879</v>
      </c>
    </row>
    <row r="1670" spans="1:2" ht="15" customHeight="1" x14ac:dyDescent="0.25">
      <c r="A1670" s="826" t="s">
        <v>2880</v>
      </c>
      <c r="B1670" s="827" t="s">
        <v>2881</v>
      </c>
    </row>
    <row r="1671" spans="1:2" ht="15" customHeight="1" x14ac:dyDescent="0.25">
      <c r="A1671" s="826" t="s">
        <v>2882</v>
      </c>
      <c r="B1671" s="827" t="s">
        <v>2883</v>
      </c>
    </row>
    <row r="1672" spans="1:2" ht="15" customHeight="1" x14ac:dyDescent="0.25">
      <c r="A1672" s="826" t="s">
        <v>2884</v>
      </c>
      <c r="B1672" s="827" t="s">
        <v>2885</v>
      </c>
    </row>
    <row r="1673" spans="1:2" ht="15" customHeight="1" x14ac:dyDescent="0.25">
      <c r="A1673" s="826" t="s">
        <v>2886</v>
      </c>
      <c r="B1673" s="827" t="s">
        <v>2887</v>
      </c>
    </row>
    <row r="1674" spans="1:2" ht="15" customHeight="1" x14ac:dyDescent="0.25">
      <c r="A1674" s="826" t="s">
        <v>2888</v>
      </c>
      <c r="B1674" s="827" t="s">
        <v>2889</v>
      </c>
    </row>
    <row r="1675" spans="1:2" ht="15" customHeight="1" x14ac:dyDescent="0.25">
      <c r="A1675" s="826" t="s">
        <v>2890</v>
      </c>
      <c r="B1675" s="827" t="s">
        <v>2891</v>
      </c>
    </row>
    <row r="1676" spans="1:2" ht="15" customHeight="1" x14ac:dyDescent="0.25">
      <c r="A1676" s="826" t="s">
        <v>2892</v>
      </c>
      <c r="B1676" s="827" t="s">
        <v>2893</v>
      </c>
    </row>
    <row r="1677" spans="1:2" ht="15" customHeight="1" x14ac:dyDescent="0.25">
      <c r="A1677" s="826" t="s">
        <v>2894</v>
      </c>
      <c r="B1677" s="827" t="s">
        <v>2895</v>
      </c>
    </row>
    <row r="1678" spans="1:2" ht="15" customHeight="1" x14ac:dyDescent="0.25">
      <c r="A1678" s="826" t="s">
        <v>2896</v>
      </c>
      <c r="B1678" s="827" t="s">
        <v>2897</v>
      </c>
    </row>
    <row r="1679" spans="1:2" ht="15" customHeight="1" x14ac:dyDescent="0.25">
      <c r="A1679" s="826" t="s">
        <v>2898</v>
      </c>
      <c r="B1679" s="827" t="s">
        <v>2899</v>
      </c>
    </row>
    <row r="1680" spans="1:2" ht="15" customHeight="1" x14ac:dyDescent="0.25">
      <c r="A1680" s="826" t="s">
        <v>2900</v>
      </c>
      <c r="B1680" s="827" t="s">
        <v>2901</v>
      </c>
    </row>
    <row r="1681" spans="1:2" ht="15" customHeight="1" x14ac:dyDescent="0.25">
      <c r="A1681" s="826" t="s">
        <v>2902</v>
      </c>
      <c r="B1681" s="827" t="s">
        <v>2903</v>
      </c>
    </row>
    <row r="1682" spans="1:2" ht="15" customHeight="1" x14ac:dyDescent="0.25">
      <c r="A1682" s="826" t="s">
        <v>2904</v>
      </c>
      <c r="B1682" s="827" t="s">
        <v>2905</v>
      </c>
    </row>
    <row r="1683" spans="1:2" ht="15" customHeight="1" x14ac:dyDescent="0.25">
      <c r="A1683" s="826" t="s">
        <v>2906</v>
      </c>
      <c r="B1683" s="827" t="s">
        <v>2907</v>
      </c>
    </row>
    <row r="1684" spans="1:2" ht="15" customHeight="1" x14ac:dyDescent="0.25">
      <c r="A1684" s="826" t="s">
        <v>2908</v>
      </c>
      <c r="B1684" s="827" t="s">
        <v>2909</v>
      </c>
    </row>
    <row r="1685" spans="1:2" ht="15" customHeight="1" x14ac:dyDescent="0.25">
      <c r="A1685" s="826" t="s">
        <v>2910</v>
      </c>
      <c r="B1685" s="827" t="s">
        <v>2911</v>
      </c>
    </row>
    <row r="1686" spans="1:2" ht="15" customHeight="1" x14ac:dyDescent="0.25">
      <c r="A1686" s="826" t="s">
        <v>2912</v>
      </c>
      <c r="B1686" s="827" t="s">
        <v>2913</v>
      </c>
    </row>
    <row r="1687" spans="1:2" ht="15" customHeight="1" x14ac:dyDescent="0.25">
      <c r="A1687" s="826" t="s">
        <v>2914</v>
      </c>
      <c r="B1687" s="827" t="s">
        <v>2915</v>
      </c>
    </row>
    <row r="1688" spans="1:2" x14ac:dyDescent="0.25">
      <c r="A1688" s="826" t="s">
        <v>2916</v>
      </c>
      <c r="B1688" s="827" t="s">
        <v>2917</v>
      </c>
    </row>
    <row r="1689" spans="1:2" x14ac:dyDescent="0.25">
      <c r="A1689" s="826" t="s">
        <v>2918</v>
      </c>
      <c r="B1689" s="827" t="s">
        <v>2919</v>
      </c>
    </row>
    <row r="1690" spans="1:2" x14ac:dyDescent="0.25">
      <c r="A1690" s="826" t="s">
        <v>2920</v>
      </c>
      <c r="B1690" s="827" t="s">
        <v>2573</v>
      </c>
    </row>
    <row r="1691" spans="1:2" ht="15" customHeight="1" x14ac:dyDescent="0.25">
      <c r="A1691" s="826" t="s">
        <v>2921</v>
      </c>
      <c r="B1691" s="827" t="s">
        <v>511</v>
      </c>
    </row>
    <row r="1692" spans="1:2" ht="15" customHeight="1" x14ac:dyDescent="0.25">
      <c r="A1692" s="826" t="s">
        <v>2922</v>
      </c>
      <c r="B1692" s="827" t="s">
        <v>2923</v>
      </c>
    </row>
    <row r="1693" spans="1:2" ht="15" customHeight="1" x14ac:dyDescent="0.25">
      <c r="A1693" s="826" t="s">
        <v>2924</v>
      </c>
      <c r="B1693" s="827" t="s">
        <v>500</v>
      </c>
    </row>
    <row r="1694" spans="1:2" ht="15" customHeight="1" x14ac:dyDescent="0.25">
      <c r="A1694" s="826" t="s">
        <v>2925</v>
      </c>
      <c r="B1694" s="827" t="s">
        <v>502</v>
      </c>
    </row>
    <row r="1695" spans="1:2" ht="15" customHeight="1" x14ac:dyDescent="0.25">
      <c r="A1695" s="826" t="s">
        <v>2926</v>
      </c>
      <c r="B1695" s="827" t="s">
        <v>2927</v>
      </c>
    </row>
    <row r="1696" spans="1:2" ht="15" customHeight="1" x14ac:dyDescent="0.25">
      <c r="A1696" s="826" t="s">
        <v>2928</v>
      </c>
      <c r="B1696" s="827" t="s">
        <v>2929</v>
      </c>
    </row>
    <row r="1697" spans="1:2" ht="15" customHeight="1" x14ac:dyDescent="0.25">
      <c r="A1697" s="826" t="s">
        <v>2930</v>
      </c>
      <c r="B1697" s="827" t="s">
        <v>2931</v>
      </c>
    </row>
    <row r="1698" spans="1:2" ht="15" customHeight="1" x14ac:dyDescent="0.25">
      <c r="A1698" s="826" t="s">
        <v>2932</v>
      </c>
      <c r="B1698" s="827" t="s">
        <v>2933</v>
      </c>
    </row>
    <row r="1699" spans="1:2" ht="15" customHeight="1" x14ac:dyDescent="0.25">
      <c r="A1699" s="826" t="s">
        <v>2934</v>
      </c>
      <c r="B1699" s="827" t="s">
        <v>857</v>
      </c>
    </row>
    <row r="1700" spans="1:2" ht="15" customHeight="1" x14ac:dyDescent="0.25">
      <c r="A1700" s="826" t="s">
        <v>2935</v>
      </c>
      <c r="B1700" s="827" t="s">
        <v>2936</v>
      </c>
    </row>
    <row r="1701" spans="1:2" ht="15" customHeight="1" x14ac:dyDescent="0.25">
      <c r="A1701" s="826" t="s">
        <v>2937</v>
      </c>
      <c r="B1701" s="827" t="s">
        <v>2938</v>
      </c>
    </row>
    <row r="1702" spans="1:2" ht="15" customHeight="1" x14ac:dyDescent="0.25">
      <c r="A1702" s="826" t="s">
        <v>2939</v>
      </c>
      <c r="B1702" s="827" t="s">
        <v>2940</v>
      </c>
    </row>
    <row r="1703" spans="1:2" ht="15" customHeight="1" x14ac:dyDescent="0.25">
      <c r="A1703" s="826" t="s">
        <v>2941</v>
      </c>
      <c r="B1703" s="827" t="s">
        <v>2942</v>
      </c>
    </row>
    <row r="1704" spans="1:2" ht="15" customHeight="1" x14ac:dyDescent="0.25">
      <c r="A1704" s="826" t="s">
        <v>2943</v>
      </c>
      <c r="B1704" s="827" t="s">
        <v>2944</v>
      </c>
    </row>
    <row r="1705" spans="1:2" x14ac:dyDescent="0.25">
      <c r="A1705" s="825" t="s">
        <v>1783</v>
      </c>
    </row>
    <row r="1706" spans="1:2" x14ac:dyDescent="0.25">
      <c r="A1706" s="825" t="s">
        <v>1783</v>
      </c>
    </row>
    <row r="1707" spans="1:2" ht="0" hidden="1" customHeight="1" x14ac:dyDescent="0.25"/>
  </sheetData>
  <pageMargins left="0" right="0" top="0.39370078740157499" bottom="0.68897637795275601" header="0.39370078740157499" footer="0.39370078740157499"/>
  <pageSetup orientation="landscape" horizontalDpi="300" verticalDpi="300"/>
  <headerFooter alignWithMargins="0">
    <oddFooter>&amp;R&amp;"Arial,Regular"&amp;8 Página 
&amp;"-,Regular"&amp;P 
&amp;"-,Regular"de 
&amp;"-,Regular"&amp;N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A005F-420E-4778-8831-F3CBCE64B852}">
  <sheetPr>
    <tabColor rgb="FF7030A0"/>
  </sheetPr>
  <dimension ref="A1:AC40"/>
  <sheetViews>
    <sheetView view="pageBreakPreview" zoomScale="64" zoomScaleNormal="85" zoomScaleSheetLayoutView="64" workbookViewId="0">
      <pane xSplit="11" ySplit="12" topLeftCell="L22" activePane="bottomRight" state="frozen"/>
      <selection pane="topRight" activeCell="I1" sqref="I1"/>
      <selection pane="bottomLeft" activeCell="A13" sqref="A13"/>
      <selection pane="bottomRight" activeCell="O20" sqref="O20"/>
    </sheetView>
  </sheetViews>
  <sheetFormatPr baseColWidth="10" defaultColWidth="11.42578125" defaultRowHeight="12.75" x14ac:dyDescent="0.2"/>
  <cols>
    <col min="1" max="1" width="7.5703125" style="231" customWidth="1"/>
    <col min="2" max="2" width="8.28515625" style="231" customWidth="1"/>
    <col min="3" max="4" width="6.85546875" style="231" customWidth="1"/>
    <col min="5" max="5" width="21.7109375" style="231" customWidth="1"/>
    <col min="6" max="6" width="5.85546875" style="231" customWidth="1"/>
    <col min="7" max="7" width="12.7109375" style="231" customWidth="1"/>
    <col min="8" max="9" width="6.140625" style="231" customWidth="1"/>
    <col min="10" max="10" width="15.7109375" style="231" customWidth="1"/>
    <col min="11" max="11" width="48.85546875" style="231" customWidth="1"/>
    <col min="12" max="12" width="12.140625" style="231" customWidth="1"/>
    <col min="13" max="13" width="33.42578125" style="231" customWidth="1"/>
    <col min="14" max="14" width="35.42578125" style="231" bestFit="1" customWidth="1"/>
    <col min="15" max="15" width="31.42578125" style="231" customWidth="1"/>
    <col min="16" max="16" width="36.5703125" style="231" bestFit="1" customWidth="1"/>
    <col min="17" max="17" width="29.5703125" style="231" customWidth="1"/>
    <col min="18" max="18" width="31.42578125" style="231" customWidth="1"/>
    <col min="19" max="19" width="30.28515625" style="231" bestFit="1" customWidth="1"/>
    <col min="20" max="20" width="32.7109375" style="231" customWidth="1"/>
    <col min="21" max="21" width="29.5703125" style="231" customWidth="1"/>
    <col min="22" max="22" width="38.42578125" style="231" customWidth="1"/>
    <col min="23" max="23" width="27" style="231" customWidth="1"/>
    <col min="24" max="24" width="24.42578125" style="231" customWidth="1"/>
    <col min="25" max="25" width="27.85546875" style="231" bestFit="1" customWidth="1"/>
    <col min="26" max="26" width="23.5703125" style="231" bestFit="1" customWidth="1"/>
    <col min="27" max="16384" width="11.42578125" style="231"/>
  </cols>
  <sheetData>
    <row r="1" spans="1:26" s="196" customFormat="1" ht="23.25" customHeight="1" x14ac:dyDescent="0.25">
      <c r="A1" s="1052" t="s">
        <v>1</v>
      </c>
      <c r="B1" s="1053"/>
      <c r="C1" s="1053"/>
      <c r="D1" s="1053"/>
      <c r="E1" s="1053"/>
      <c r="F1" s="1053"/>
      <c r="G1" s="1054"/>
      <c r="H1" s="1076" t="s">
        <v>289</v>
      </c>
      <c r="I1" s="1076"/>
      <c r="J1" s="1076"/>
      <c r="K1" s="1076"/>
      <c r="L1" s="1076"/>
      <c r="M1" s="1076"/>
      <c r="N1" s="1076"/>
      <c r="O1" s="1076"/>
      <c r="P1" s="1076"/>
      <c r="Q1" s="1056" t="s">
        <v>5</v>
      </c>
      <c r="R1" s="1056"/>
      <c r="S1" s="1070" t="s">
        <v>102</v>
      </c>
      <c r="T1" s="1070"/>
      <c r="U1" s="1070"/>
      <c r="V1" s="1070"/>
      <c r="W1" s="1070"/>
      <c r="X1" s="1070"/>
      <c r="Y1" s="1070"/>
      <c r="Z1" s="984"/>
    </row>
    <row r="2" spans="1:26" s="196" customFormat="1" ht="23.25" customHeight="1" x14ac:dyDescent="0.25">
      <c r="A2" s="1055" t="s">
        <v>182</v>
      </c>
      <c r="B2" s="1055"/>
      <c r="C2" s="1055"/>
      <c r="D2" s="1055"/>
      <c r="E2" s="1055"/>
      <c r="F2" s="1055"/>
      <c r="G2" s="1055"/>
      <c r="H2" s="889"/>
      <c r="I2" s="889"/>
      <c r="J2" s="889"/>
      <c r="K2" s="889"/>
      <c r="L2" s="889"/>
      <c r="M2" s="889"/>
      <c r="N2" s="889"/>
      <c r="O2" s="889"/>
      <c r="P2" s="889"/>
      <c r="Q2" s="1056"/>
      <c r="R2" s="1056"/>
      <c r="S2" s="1070"/>
      <c r="T2" s="1070"/>
      <c r="U2" s="1070"/>
      <c r="V2" s="1070"/>
      <c r="W2" s="1070"/>
      <c r="X2" s="1070"/>
      <c r="Y2" s="1070"/>
      <c r="Z2" s="984"/>
    </row>
    <row r="3" spans="1:26" s="196" customFormat="1" ht="23.25" customHeight="1" x14ac:dyDescent="0.25">
      <c r="A3" s="1055" t="s">
        <v>293</v>
      </c>
      <c r="B3" s="1055"/>
      <c r="C3" s="1055"/>
      <c r="D3" s="1055"/>
      <c r="E3" s="1055"/>
      <c r="F3" s="1055"/>
      <c r="G3" s="1055"/>
      <c r="H3" s="889" t="s">
        <v>290</v>
      </c>
      <c r="I3" s="889"/>
      <c r="J3" s="889"/>
      <c r="K3" s="889"/>
      <c r="L3" s="889"/>
      <c r="M3" s="889"/>
      <c r="N3" s="889"/>
      <c r="O3" s="889"/>
      <c r="P3" s="889"/>
      <c r="Q3" s="1056"/>
      <c r="R3" s="1056"/>
      <c r="S3" s="1070"/>
      <c r="T3" s="1070"/>
      <c r="U3" s="1070"/>
      <c r="V3" s="1070"/>
      <c r="W3" s="1070"/>
      <c r="X3" s="1070"/>
      <c r="Y3" s="1070"/>
      <c r="Z3" s="984"/>
    </row>
    <row r="4" spans="1:26" s="196" customFormat="1" ht="23.25" customHeight="1" x14ac:dyDescent="0.25">
      <c r="A4" s="1049" t="s">
        <v>294</v>
      </c>
      <c r="B4" s="1050"/>
      <c r="C4" s="1050"/>
      <c r="D4" s="1050"/>
      <c r="E4" s="1050"/>
      <c r="F4" s="1050"/>
      <c r="G4" s="1051"/>
      <c r="H4" s="889"/>
      <c r="I4" s="889"/>
      <c r="J4" s="889"/>
      <c r="K4" s="889"/>
      <c r="L4" s="889"/>
      <c r="M4" s="889"/>
      <c r="N4" s="889"/>
      <c r="O4" s="889"/>
      <c r="P4" s="889"/>
      <c r="Q4" s="1056"/>
      <c r="R4" s="1056"/>
      <c r="S4" s="1070"/>
      <c r="T4" s="1070"/>
      <c r="U4" s="1070"/>
      <c r="V4" s="1070"/>
      <c r="W4" s="1070"/>
      <c r="X4" s="1070"/>
      <c r="Y4" s="1070"/>
      <c r="Z4" s="984"/>
    </row>
    <row r="5" spans="1:26" s="196" customFormat="1" ht="9.75" customHeight="1" x14ac:dyDescent="0.25">
      <c r="A5" s="1072"/>
      <c r="B5" s="989"/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1073"/>
      <c r="S5" s="1070"/>
      <c r="T5" s="1070"/>
      <c r="U5" s="1070"/>
      <c r="V5" s="1070"/>
      <c r="W5" s="1070"/>
      <c r="X5" s="1070"/>
      <c r="Y5" s="1070"/>
      <c r="Z5" s="984"/>
    </row>
    <row r="6" spans="1:26" s="196" customFormat="1" ht="24.75" customHeight="1" x14ac:dyDescent="0.25">
      <c r="A6" s="650"/>
      <c r="B6" s="245"/>
      <c r="C6" s="245"/>
      <c r="D6" s="245"/>
      <c r="E6" s="245"/>
      <c r="F6" s="245"/>
      <c r="G6" s="245"/>
      <c r="H6" s="241"/>
      <c r="I6" s="241"/>
      <c r="J6" s="241"/>
      <c r="K6" s="242"/>
      <c r="L6" s="961" t="s">
        <v>191</v>
      </c>
      <c r="M6" s="990"/>
      <c r="N6" s="990"/>
      <c r="O6" s="990"/>
      <c r="P6" s="990"/>
      <c r="Q6" s="990"/>
      <c r="R6" s="1074"/>
      <c r="S6" s="1070"/>
      <c r="T6" s="1070"/>
      <c r="U6" s="1070"/>
      <c r="V6" s="1070"/>
      <c r="W6" s="1070"/>
      <c r="X6" s="1070"/>
      <c r="Y6" s="1070"/>
      <c r="Z6" s="984"/>
    </row>
    <row r="7" spans="1:26" s="196" customFormat="1" ht="48.75" customHeight="1" x14ac:dyDescent="0.25">
      <c r="A7" s="1064" t="s">
        <v>103</v>
      </c>
      <c r="B7" s="1065"/>
      <c r="C7" s="1065"/>
      <c r="D7" s="1065"/>
      <c r="E7" s="1065"/>
      <c r="F7" s="1065"/>
      <c r="G7" s="1075" t="s">
        <v>233</v>
      </c>
      <c r="H7" s="1075"/>
      <c r="I7" s="1075"/>
      <c r="J7" s="1075"/>
      <c r="K7" s="886"/>
      <c r="L7" s="992" t="s">
        <v>7</v>
      </c>
      <c r="M7" s="992"/>
      <c r="N7" s="246">
        <v>0</v>
      </c>
      <c r="O7" s="247"/>
      <c r="P7" s="248" t="s">
        <v>8</v>
      </c>
      <c r="Q7" s="246">
        <v>43000000000</v>
      </c>
      <c r="R7" s="651"/>
      <c r="S7" s="1070"/>
      <c r="T7" s="1070"/>
      <c r="U7" s="1070"/>
      <c r="V7" s="1070"/>
      <c r="W7" s="1070"/>
      <c r="X7" s="1070"/>
      <c r="Y7" s="1070"/>
      <c r="Z7" s="984"/>
    </row>
    <row r="8" spans="1:26" s="196" customFormat="1" ht="27" customHeight="1" x14ac:dyDescent="0.25">
      <c r="A8" s="652"/>
      <c r="B8" s="583"/>
      <c r="C8" s="583"/>
      <c r="D8" s="583"/>
      <c r="E8" s="583"/>
      <c r="F8" s="583"/>
      <c r="G8" s="583"/>
      <c r="H8" s="583"/>
      <c r="I8" s="583"/>
      <c r="J8" s="583"/>
      <c r="K8" s="252"/>
      <c r="L8" s="1071" t="s">
        <v>9</v>
      </c>
      <c r="M8" s="1071"/>
      <c r="N8" s="653">
        <v>0</v>
      </c>
      <c r="O8" s="654"/>
      <c r="P8" s="587" t="s">
        <v>10</v>
      </c>
      <c r="Q8" s="653">
        <v>0</v>
      </c>
      <c r="R8" s="655"/>
      <c r="S8" s="888"/>
      <c r="T8" s="888"/>
      <c r="U8" s="888"/>
      <c r="V8" s="888"/>
      <c r="W8" s="888"/>
      <c r="X8" s="888"/>
      <c r="Y8" s="888"/>
      <c r="Z8" s="986"/>
    </row>
    <row r="9" spans="1:26" s="196" customFormat="1" ht="20.25" customHeight="1" x14ac:dyDescent="0.25">
      <c r="A9" s="1064" t="s">
        <v>11</v>
      </c>
      <c r="B9" s="1065"/>
      <c r="C9" s="1065"/>
      <c r="D9" s="1065"/>
      <c r="E9" s="1065"/>
      <c r="F9" s="1065"/>
      <c r="G9" s="1065"/>
      <c r="H9" s="1066">
        <v>2018011000709</v>
      </c>
      <c r="I9" s="1066"/>
      <c r="J9" s="1066"/>
      <c r="K9" s="974"/>
      <c r="L9" s="1067"/>
      <c r="M9" s="1067"/>
      <c r="N9" s="656"/>
      <c r="O9" s="657"/>
      <c r="P9" s="615"/>
      <c r="Q9" s="615"/>
      <c r="R9" s="658"/>
      <c r="S9" s="1068" t="s">
        <v>12</v>
      </c>
      <c r="T9" s="968" t="s">
        <v>13</v>
      </c>
      <c r="U9" s="968" t="s">
        <v>14</v>
      </c>
      <c r="V9" s="968" t="s">
        <v>15</v>
      </c>
      <c r="W9" s="968" t="s">
        <v>16</v>
      </c>
      <c r="X9" s="968" t="s">
        <v>17</v>
      </c>
      <c r="Y9" s="968" t="s">
        <v>18</v>
      </c>
      <c r="Z9" s="968" t="s">
        <v>19</v>
      </c>
    </row>
    <row r="10" spans="1:26" s="196" customFormat="1" ht="27" customHeight="1" x14ac:dyDescent="0.25">
      <c r="A10" s="659"/>
      <c r="B10" s="660"/>
      <c r="C10" s="660"/>
      <c r="D10" s="660"/>
      <c r="E10" s="660"/>
      <c r="F10" s="660"/>
      <c r="G10" s="660"/>
      <c r="H10" s="661"/>
      <c r="I10" s="661"/>
      <c r="J10" s="661"/>
      <c r="K10" s="662"/>
      <c r="L10" s="978" t="s">
        <v>20</v>
      </c>
      <c r="M10" s="978"/>
      <c r="N10" s="261">
        <f>+N7+N8+Q7+Q8</f>
        <v>43000000000</v>
      </c>
      <c r="O10" s="262"/>
      <c r="P10" s="263"/>
      <c r="Q10" s="263"/>
      <c r="R10" s="663"/>
      <c r="S10" s="1069"/>
      <c r="T10" s="969"/>
      <c r="U10" s="969"/>
      <c r="V10" s="969"/>
      <c r="W10" s="969"/>
      <c r="X10" s="969"/>
      <c r="Y10" s="969"/>
      <c r="Z10" s="969"/>
    </row>
    <row r="11" spans="1:26" s="207" customFormat="1" ht="43.5" customHeight="1" x14ac:dyDescent="0.2">
      <c r="A11" s="1062" t="s">
        <v>21</v>
      </c>
      <c r="B11" s="863"/>
      <c r="C11" s="863"/>
      <c r="D11" s="863"/>
      <c r="E11" s="863"/>
      <c r="F11" s="863"/>
      <c r="G11" s="863" t="s">
        <v>22</v>
      </c>
      <c r="H11" s="863" t="s">
        <v>23</v>
      </c>
      <c r="I11" s="863"/>
      <c r="J11" s="872" t="s">
        <v>24</v>
      </c>
      <c r="K11" s="872"/>
      <c r="L11" s="1058" t="s">
        <v>25</v>
      </c>
      <c r="M11" s="1058" t="s">
        <v>26</v>
      </c>
      <c r="N11" s="1058" t="s">
        <v>27</v>
      </c>
      <c r="O11" s="1058" t="s">
        <v>28</v>
      </c>
      <c r="P11" s="1058" t="s">
        <v>29</v>
      </c>
      <c r="Q11" s="1058" t="s">
        <v>30</v>
      </c>
      <c r="R11" s="1060" t="s">
        <v>31</v>
      </c>
      <c r="S11" s="1069"/>
      <c r="T11" s="969"/>
      <c r="U11" s="969"/>
      <c r="V11" s="969"/>
      <c r="W11" s="969"/>
      <c r="X11" s="969"/>
      <c r="Y11" s="969"/>
      <c r="Z11" s="969"/>
    </row>
    <row r="12" spans="1:26" s="207" customFormat="1" ht="39" customHeight="1" thickBot="1" x14ac:dyDescent="0.25">
      <c r="A12" s="664" t="s">
        <v>32</v>
      </c>
      <c r="B12" s="665" t="s">
        <v>33</v>
      </c>
      <c r="C12" s="665" t="s">
        <v>34</v>
      </c>
      <c r="D12" s="665" t="s">
        <v>146</v>
      </c>
      <c r="E12" s="665" t="s">
        <v>148</v>
      </c>
      <c r="F12" s="665" t="s">
        <v>70</v>
      </c>
      <c r="G12" s="1063"/>
      <c r="H12" s="665" t="s">
        <v>35</v>
      </c>
      <c r="I12" s="665" t="s">
        <v>36</v>
      </c>
      <c r="J12" s="818" t="s">
        <v>37</v>
      </c>
      <c r="K12" s="665" t="s">
        <v>38</v>
      </c>
      <c r="L12" s="1059"/>
      <c r="M12" s="1059"/>
      <c r="N12" s="1059"/>
      <c r="O12" s="1059"/>
      <c r="P12" s="1059"/>
      <c r="Q12" s="1059"/>
      <c r="R12" s="1061"/>
      <c r="S12" s="1069"/>
      <c r="T12" s="969"/>
      <c r="U12" s="969"/>
      <c r="V12" s="969"/>
      <c r="W12" s="969"/>
      <c r="X12" s="969"/>
      <c r="Y12" s="969"/>
      <c r="Z12" s="969"/>
    </row>
    <row r="13" spans="1:26" s="190" customFormat="1" ht="36" customHeight="1" x14ac:dyDescent="0.25">
      <c r="A13" s="666">
        <v>1501</v>
      </c>
      <c r="B13" s="667" t="s">
        <v>93</v>
      </c>
      <c r="C13" s="666">
        <v>22</v>
      </c>
      <c r="D13" s="667" t="s">
        <v>143</v>
      </c>
      <c r="E13" s="667" t="s">
        <v>149</v>
      </c>
      <c r="F13" s="668"/>
      <c r="G13" s="666"/>
      <c r="H13" s="669"/>
      <c r="I13" s="669"/>
      <c r="J13" s="666"/>
      <c r="K13" s="670" t="s">
        <v>156</v>
      </c>
      <c r="L13" s="815"/>
      <c r="M13" s="486">
        <f t="shared" ref="M13:R13" si="0">+M14</f>
        <v>23726299925.285713</v>
      </c>
      <c r="N13" s="486">
        <f t="shared" si="0"/>
        <v>34752237645</v>
      </c>
      <c r="O13" s="486">
        <f t="shared" si="0"/>
        <v>23762355</v>
      </c>
      <c r="P13" s="486">
        <f t="shared" si="0"/>
        <v>34776000000</v>
      </c>
      <c r="Q13" s="486">
        <f t="shared" si="0"/>
        <v>0</v>
      </c>
      <c r="R13" s="486">
        <f t="shared" si="0"/>
        <v>34776000000</v>
      </c>
      <c r="S13" s="197"/>
      <c r="T13" s="197"/>
      <c r="U13" s="197"/>
      <c r="V13" s="197"/>
      <c r="W13" s="197"/>
      <c r="X13" s="197"/>
      <c r="Y13" s="197"/>
      <c r="Z13" s="197"/>
    </row>
    <row r="14" spans="1:26" s="190" customFormat="1" ht="27.75" customHeight="1" x14ac:dyDescent="0.25">
      <c r="A14" s="810">
        <v>1501</v>
      </c>
      <c r="B14" s="199" t="s">
        <v>93</v>
      </c>
      <c r="C14" s="810">
        <v>22</v>
      </c>
      <c r="D14" s="199" t="s">
        <v>143</v>
      </c>
      <c r="E14" s="199" t="s">
        <v>149</v>
      </c>
      <c r="F14" s="199" t="s">
        <v>106</v>
      </c>
      <c r="G14" s="810"/>
      <c r="H14" s="806"/>
      <c r="I14" s="806"/>
      <c r="J14" s="810"/>
      <c r="K14" s="808" t="s">
        <v>157</v>
      </c>
      <c r="L14" s="815"/>
      <c r="M14" s="175">
        <f t="shared" ref="M14:R14" si="1">SUM(M15:M24)</f>
        <v>23726299925.285713</v>
      </c>
      <c r="N14" s="175">
        <f t="shared" si="1"/>
        <v>34752237645</v>
      </c>
      <c r="O14" s="175">
        <f t="shared" si="1"/>
        <v>23762355</v>
      </c>
      <c r="P14" s="175">
        <f t="shared" si="1"/>
        <v>34776000000</v>
      </c>
      <c r="Q14" s="175">
        <f t="shared" si="1"/>
        <v>0</v>
      </c>
      <c r="R14" s="175">
        <f t="shared" si="1"/>
        <v>34776000000</v>
      </c>
      <c r="S14" s="671"/>
      <c r="T14" s="672"/>
      <c r="U14" s="201"/>
      <c r="V14" s="201"/>
      <c r="W14" s="197"/>
      <c r="X14" s="197"/>
      <c r="Y14" s="197"/>
      <c r="Z14" s="197"/>
    </row>
    <row r="15" spans="1:26" s="196" customFormat="1" ht="32.25" customHeight="1" x14ac:dyDescent="0.3">
      <c r="A15" s="191">
        <v>1501</v>
      </c>
      <c r="B15" s="192" t="s">
        <v>93</v>
      </c>
      <c r="C15" s="191">
        <v>22</v>
      </c>
      <c r="D15" s="192" t="s">
        <v>143</v>
      </c>
      <c r="E15" s="192" t="s">
        <v>149</v>
      </c>
      <c r="F15" s="192" t="s">
        <v>106</v>
      </c>
      <c r="G15" s="191">
        <v>11</v>
      </c>
      <c r="H15" s="193" t="s">
        <v>39</v>
      </c>
      <c r="I15" s="193"/>
      <c r="J15" s="191">
        <v>1</v>
      </c>
      <c r="K15" s="673" t="s">
        <v>326</v>
      </c>
      <c r="L15" s="191">
        <v>1</v>
      </c>
      <c r="M15" s="195">
        <v>280000000</v>
      </c>
      <c r="N15" s="195">
        <f t="shared" ref="N15:N23" si="2">SUM(L15*M15)</f>
        <v>280000000</v>
      </c>
      <c r="O15" s="195">
        <v>0</v>
      </c>
      <c r="P15" s="195">
        <f t="shared" ref="P15:P23" si="3">SUM(N15+O15)</f>
        <v>280000000</v>
      </c>
      <c r="Q15" s="195">
        <v>0</v>
      </c>
      <c r="R15" s="195">
        <f t="shared" ref="R15:R23" si="4">SUM(P15-Q15)</f>
        <v>280000000</v>
      </c>
      <c r="S15" s="674"/>
      <c r="T15" s="675"/>
      <c r="U15" s="674"/>
      <c r="V15" s="676"/>
      <c r="W15" s="677"/>
      <c r="X15" s="223"/>
      <c r="Y15" s="224"/>
      <c r="Z15" s="224"/>
    </row>
    <row r="16" spans="1:26" s="196" customFormat="1" ht="25.5" customHeight="1" x14ac:dyDescent="0.25">
      <c r="A16" s="191">
        <v>1501</v>
      </c>
      <c r="B16" s="192" t="s">
        <v>93</v>
      </c>
      <c r="C16" s="192" t="s">
        <v>117</v>
      </c>
      <c r="D16" s="192" t="s">
        <v>143</v>
      </c>
      <c r="E16" s="192" t="s">
        <v>149</v>
      </c>
      <c r="F16" s="192" t="s">
        <v>106</v>
      </c>
      <c r="G16" s="191">
        <v>11</v>
      </c>
      <c r="H16" s="193" t="s">
        <v>39</v>
      </c>
      <c r="I16" s="193"/>
      <c r="J16" s="191">
        <v>2</v>
      </c>
      <c r="K16" s="673" t="s">
        <v>224</v>
      </c>
      <c r="L16" s="484">
        <v>695</v>
      </c>
      <c r="M16" s="195">
        <v>9923211</v>
      </c>
      <c r="N16" s="195">
        <f t="shared" ref="N16" si="5">SUM(L16*M16)</f>
        <v>6896631645</v>
      </c>
      <c r="O16" s="195">
        <v>20690355</v>
      </c>
      <c r="P16" s="195">
        <f>SUM(N16+O16)</f>
        <v>6917322000</v>
      </c>
      <c r="Q16" s="195">
        <v>0</v>
      </c>
      <c r="R16" s="195">
        <f t="shared" ref="R16" si="6">SUM(P16-Q16)</f>
        <v>6917322000</v>
      </c>
      <c r="S16" s="671"/>
      <c r="T16" s="672"/>
      <c r="U16" s="674"/>
      <c r="V16" s="676"/>
      <c r="W16" s="674"/>
      <c r="X16" s="674"/>
      <c r="Y16" s="674"/>
      <c r="Z16" s="212"/>
    </row>
    <row r="17" spans="1:29" s="196" customFormat="1" ht="33.75" customHeight="1" x14ac:dyDescent="0.25">
      <c r="A17" s="191">
        <v>1501</v>
      </c>
      <c r="B17" s="192" t="s">
        <v>93</v>
      </c>
      <c r="C17" s="192" t="s">
        <v>117</v>
      </c>
      <c r="D17" s="192" t="s">
        <v>143</v>
      </c>
      <c r="E17" s="192" t="s">
        <v>149</v>
      </c>
      <c r="F17" s="192" t="s">
        <v>106</v>
      </c>
      <c r="G17" s="191">
        <v>11</v>
      </c>
      <c r="H17" s="193" t="s">
        <v>39</v>
      </c>
      <c r="I17" s="193"/>
      <c r="J17" s="191">
        <v>3</v>
      </c>
      <c r="K17" s="673" t="s">
        <v>327</v>
      </c>
      <c r="L17" s="168">
        <v>7</v>
      </c>
      <c r="M17" s="167">
        <v>146285714.2857143</v>
      </c>
      <c r="N17" s="195">
        <f>SUM(L17*M17)</f>
        <v>1024000000.0000001</v>
      </c>
      <c r="O17" s="195">
        <v>3072000</v>
      </c>
      <c r="P17" s="195">
        <f>SUM(N17+O17)</f>
        <v>1027072000.0000001</v>
      </c>
      <c r="Q17" s="195">
        <v>0</v>
      </c>
      <c r="R17" s="195">
        <f t="shared" si="4"/>
        <v>1027072000.0000001</v>
      </c>
      <c r="S17" s="671"/>
      <c r="T17" s="671"/>
      <c r="U17" s="678"/>
      <c r="V17" s="193"/>
      <c r="W17" s="193"/>
      <c r="X17" s="191"/>
      <c r="Y17" s="210"/>
      <c r="Z17" s="212"/>
    </row>
    <row r="18" spans="1:29" s="196" customFormat="1" ht="48.75" customHeight="1" x14ac:dyDescent="0.25">
      <c r="A18" s="191">
        <v>1501</v>
      </c>
      <c r="B18" s="192" t="s">
        <v>93</v>
      </c>
      <c r="C18" s="192" t="s">
        <v>117</v>
      </c>
      <c r="D18" s="192" t="s">
        <v>143</v>
      </c>
      <c r="E18" s="192" t="s">
        <v>149</v>
      </c>
      <c r="F18" s="192" t="s">
        <v>106</v>
      </c>
      <c r="G18" s="191">
        <v>11</v>
      </c>
      <c r="H18" s="193" t="s">
        <v>39</v>
      </c>
      <c r="I18" s="193"/>
      <c r="J18" s="191">
        <v>4</v>
      </c>
      <c r="K18" s="673" t="s">
        <v>328</v>
      </c>
      <c r="L18" s="191">
        <v>2</v>
      </c>
      <c r="M18" s="195">
        <v>138414000</v>
      </c>
      <c r="N18" s="195">
        <f t="shared" si="2"/>
        <v>276828000</v>
      </c>
      <c r="O18" s="195">
        <v>0</v>
      </c>
      <c r="P18" s="195">
        <f t="shared" si="3"/>
        <v>276828000</v>
      </c>
      <c r="Q18" s="195">
        <v>0</v>
      </c>
      <c r="R18" s="195">
        <f t="shared" si="4"/>
        <v>276828000</v>
      </c>
      <c r="S18" s="674"/>
      <c r="T18" s="674"/>
      <c r="U18" s="674"/>
      <c r="V18" s="676"/>
      <c r="W18" s="193"/>
      <c r="X18" s="191"/>
      <c r="Y18" s="210"/>
      <c r="Z18" s="212"/>
    </row>
    <row r="19" spans="1:29" s="196" customFormat="1" ht="41.25" customHeight="1" x14ac:dyDescent="0.25">
      <c r="A19" s="191">
        <v>1501</v>
      </c>
      <c r="B19" s="192" t="s">
        <v>93</v>
      </c>
      <c r="C19" s="192" t="s">
        <v>117</v>
      </c>
      <c r="D19" s="192" t="s">
        <v>143</v>
      </c>
      <c r="E19" s="192" t="s">
        <v>149</v>
      </c>
      <c r="F19" s="192" t="s">
        <v>106</v>
      </c>
      <c r="G19" s="191">
        <v>11</v>
      </c>
      <c r="H19" s="193" t="s">
        <v>39</v>
      </c>
      <c r="I19" s="193"/>
      <c r="J19" s="191">
        <v>5</v>
      </c>
      <c r="K19" s="673" t="s">
        <v>329</v>
      </c>
      <c r="L19" s="191">
        <v>1</v>
      </c>
      <c r="M19" s="195">
        <v>4089578000</v>
      </c>
      <c r="N19" s="195">
        <f t="shared" si="2"/>
        <v>4089578000</v>
      </c>
      <c r="O19" s="195">
        <v>0</v>
      </c>
      <c r="P19" s="195">
        <f t="shared" si="3"/>
        <v>4089578000</v>
      </c>
      <c r="Q19" s="195">
        <v>0</v>
      </c>
      <c r="R19" s="195">
        <f t="shared" si="4"/>
        <v>4089578000</v>
      </c>
      <c r="S19" s="674"/>
      <c r="T19" s="674"/>
      <c r="U19" s="215"/>
      <c r="V19" s="806"/>
      <c r="W19" s="215"/>
      <c r="X19" s="191"/>
      <c r="Y19" s="210"/>
      <c r="Z19" s="212"/>
    </row>
    <row r="20" spans="1:29" s="196" customFormat="1" ht="49.5" customHeight="1" x14ac:dyDescent="0.25">
      <c r="A20" s="191">
        <v>1501</v>
      </c>
      <c r="B20" s="192" t="s">
        <v>93</v>
      </c>
      <c r="C20" s="192" t="s">
        <v>117</v>
      </c>
      <c r="D20" s="192" t="s">
        <v>143</v>
      </c>
      <c r="E20" s="192" t="s">
        <v>149</v>
      </c>
      <c r="F20" s="192" t="s">
        <v>106</v>
      </c>
      <c r="G20" s="191">
        <v>11</v>
      </c>
      <c r="H20" s="193" t="s">
        <v>39</v>
      </c>
      <c r="I20" s="193"/>
      <c r="J20" s="191">
        <v>6</v>
      </c>
      <c r="K20" s="673" t="s">
        <v>330</v>
      </c>
      <c r="L20" s="191">
        <v>280</v>
      </c>
      <c r="M20" s="195">
        <v>8839000</v>
      </c>
      <c r="N20" s="195">
        <f t="shared" si="2"/>
        <v>2474920000</v>
      </c>
      <c r="O20" s="195">
        <v>0</v>
      </c>
      <c r="P20" s="195">
        <f t="shared" si="3"/>
        <v>2474920000</v>
      </c>
      <c r="Q20" s="195">
        <v>0</v>
      </c>
      <c r="R20" s="195">
        <f t="shared" si="4"/>
        <v>2474920000</v>
      </c>
      <c r="S20" s="674"/>
      <c r="T20" s="674"/>
      <c r="U20" s="215"/>
      <c r="V20" s="806"/>
      <c r="W20" s="215"/>
      <c r="X20" s="191"/>
      <c r="Y20" s="210"/>
      <c r="Z20" s="212"/>
    </row>
    <row r="21" spans="1:29" s="196" customFormat="1" ht="36.75" customHeight="1" x14ac:dyDescent="0.25">
      <c r="A21" s="191">
        <v>1501</v>
      </c>
      <c r="B21" s="192" t="s">
        <v>93</v>
      </c>
      <c r="C21" s="192" t="s">
        <v>117</v>
      </c>
      <c r="D21" s="192" t="s">
        <v>143</v>
      </c>
      <c r="E21" s="192" t="s">
        <v>149</v>
      </c>
      <c r="F21" s="192" t="s">
        <v>106</v>
      </c>
      <c r="G21" s="191">
        <v>11</v>
      </c>
      <c r="H21" s="193" t="s">
        <v>39</v>
      </c>
      <c r="I21" s="193"/>
      <c r="J21" s="191">
        <v>7</v>
      </c>
      <c r="K21" s="673" t="s">
        <v>331</v>
      </c>
      <c r="L21" s="191">
        <v>12</v>
      </c>
      <c r="M21" s="195">
        <v>17680000</v>
      </c>
      <c r="N21" s="195">
        <f t="shared" si="2"/>
        <v>212160000</v>
      </c>
      <c r="O21" s="195">
        <v>0</v>
      </c>
      <c r="P21" s="195">
        <f t="shared" si="3"/>
        <v>212160000</v>
      </c>
      <c r="Q21" s="195">
        <v>0</v>
      </c>
      <c r="R21" s="195">
        <f t="shared" si="4"/>
        <v>212160000</v>
      </c>
      <c r="S21" s="674"/>
      <c r="T21" s="674"/>
      <c r="U21" s="215"/>
      <c r="V21" s="806"/>
      <c r="W21" s="215"/>
      <c r="X21" s="191"/>
      <c r="Y21" s="210"/>
      <c r="Z21" s="212"/>
    </row>
    <row r="22" spans="1:29" s="196" customFormat="1" ht="30" customHeight="1" x14ac:dyDescent="0.25">
      <c r="A22" s="191">
        <v>1501</v>
      </c>
      <c r="B22" s="192" t="s">
        <v>93</v>
      </c>
      <c r="C22" s="192" t="s">
        <v>117</v>
      </c>
      <c r="D22" s="192" t="s">
        <v>143</v>
      </c>
      <c r="E22" s="192" t="s">
        <v>149</v>
      </c>
      <c r="F22" s="192" t="s">
        <v>106</v>
      </c>
      <c r="G22" s="191">
        <v>11</v>
      </c>
      <c r="H22" s="193" t="s">
        <v>39</v>
      </c>
      <c r="I22" s="193"/>
      <c r="J22" s="191">
        <v>8</v>
      </c>
      <c r="K22" s="673" t="s">
        <v>332</v>
      </c>
      <c r="L22" s="191">
        <v>1</v>
      </c>
      <c r="M22" s="195">
        <v>4000000000</v>
      </c>
      <c r="N22" s="195">
        <f t="shared" si="2"/>
        <v>4000000000</v>
      </c>
      <c r="O22" s="195">
        <v>0</v>
      </c>
      <c r="P22" s="195">
        <f t="shared" si="3"/>
        <v>4000000000</v>
      </c>
      <c r="Q22" s="195">
        <v>0</v>
      </c>
      <c r="R22" s="195">
        <f t="shared" si="4"/>
        <v>4000000000</v>
      </c>
      <c r="S22" s="674"/>
      <c r="T22" s="674"/>
      <c r="U22" s="215"/>
      <c r="V22" s="806"/>
      <c r="W22" s="215"/>
      <c r="X22" s="191"/>
      <c r="Y22" s="210"/>
      <c r="Z22" s="212"/>
    </row>
    <row r="23" spans="1:29" s="196" customFormat="1" ht="32.25" customHeight="1" x14ac:dyDescent="0.25">
      <c r="A23" s="191" t="s">
        <v>334</v>
      </c>
      <c r="B23" s="192" t="s">
        <v>93</v>
      </c>
      <c r="C23" s="192" t="s">
        <v>117</v>
      </c>
      <c r="D23" s="192" t="s">
        <v>143</v>
      </c>
      <c r="E23" s="192" t="s">
        <v>149</v>
      </c>
      <c r="F23" s="192" t="s">
        <v>106</v>
      </c>
      <c r="G23" s="191">
        <v>11</v>
      </c>
      <c r="H23" s="193" t="s">
        <v>39</v>
      </c>
      <c r="I23" s="193"/>
      <c r="J23" s="191">
        <v>9</v>
      </c>
      <c r="K23" s="673" t="s">
        <v>333</v>
      </c>
      <c r="L23" s="191">
        <v>14</v>
      </c>
      <c r="M23" s="195">
        <v>35580000</v>
      </c>
      <c r="N23" s="195">
        <f t="shared" si="2"/>
        <v>498120000</v>
      </c>
      <c r="O23" s="195">
        <v>0</v>
      </c>
      <c r="P23" s="195">
        <f t="shared" si="3"/>
        <v>498120000</v>
      </c>
      <c r="Q23" s="195">
        <v>0</v>
      </c>
      <c r="R23" s="195">
        <f t="shared" si="4"/>
        <v>498120000</v>
      </c>
      <c r="S23" s="674"/>
      <c r="T23" s="674"/>
      <c r="U23" s="215"/>
      <c r="V23" s="806"/>
      <c r="W23" s="215"/>
      <c r="X23" s="191"/>
      <c r="Y23" s="210"/>
      <c r="Z23" s="212"/>
    </row>
    <row r="24" spans="1:29" s="196" customFormat="1" ht="54" x14ac:dyDescent="0.25">
      <c r="A24" s="191">
        <v>1501</v>
      </c>
      <c r="B24" s="192" t="s">
        <v>93</v>
      </c>
      <c r="C24" s="192" t="s">
        <v>117</v>
      </c>
      <c r="D24" s="192" t="s">
        <v>143</v>
      </c>
      <c r="E24" s="192" t="s">
        <v>149</v>
      </c>
      <c r="F24" s="192" t="s">
        <v>106</v>
      </c>
      <c r="G24" s="191">
        <v>11</v>
      </c>
      <c r="H24" s="193" t="s">
        <v>39</v>
      </c>
      <c r="I24" s="193"/>
      <c r="J24" s="191">
        <v>10</v>
      </c>
      <c r="K24" s="673" t="s">
        <v>335</v>
      </c>
      <c r="L24" s="191">
        <v>1</v>
      </c>
      <c r="M24" s="195">
        <v>15000000000</v>
      </c>
      <c r="N24" s="195">
        <f t="shared" ref="N24" si="7">SUM(L24*M24)</f>
        <v>15000000000</v>
      </c>
      <c r="O24" s="195">
        <v>0</v>
      </c>
      <c r="P24" s="195">
        <f t="shared" ref="P24" si="8">SUM(N24+O24)</f>
        <v>15000000000</v>
      </c>
      <c r="Q24" s="195">
        <v>0</v>
      </c>
      <c r="R24" s="195">
        <f t="shared" ref="R24" si="9">SUM(P24-Q24)</f>
        <v>15000000000</v>
      </c>
      <c r="S24" s="674"/>
      <c r="T24" s="674"/>
      <c r="U24" s="215"/>
      <c r="V24" s="806"/>
      <c r="W24" s="215"/>
      <c r="X24" s="191"/>
      <c r="Y24" s="210"/>
      <c r="Z24" s="212"/>
    </row>
    <row r="25" spans="1:29" s="190" customFormat="1" ht="30.75" customHeight="1" x14ac:dyDescent="0.25">
      <c r="A25" s="810">
        <v>1501</v>
      </c>
      <c r="B25" s="199" t="s">
        <v>93</v>
      </c>
      <c r="C25" s="810">
        <v>22</v>
      </c>
      <c r="D25" s="199" t="s">
        <v>143</v>
      </c>
      <c r="E25" s="199" t="s">
        <v>158</v>
      </c>
      <c r="F25" s="668"/>
      <c r="G25" s="810"/>
      <c r="H25" s="806"/>
      <c r="I25" s="806"/>
      <c r="J25" s="810"/>
      <c r="K25" s="808" t="s">
        <v>159</v>
      </c>
      <c r="L25" s="810"/>
      <c r="M25" s="175">
        <f>+M26</f>
        <v>7969000000</v>
      </c>
      <c r="N25" s="175">
        <f t="shared" ref="N25:R25" si="10">+N26</f>
        <v>8224000000</v>
      </c>
      <c r="O25" s="175">
        <f t="shared" si="10"/>
        <v>0</v>
      </c>
      <c r="P25" s="175">
        <f t="shared" si="10"/>
        <v>8224000000</v>
      </c>
      <c r="Q25" s="175">
        <f>+Q26</f>
        <v>0</v>
      </c>
      <c r="R25" s="175">
        <f t="shared" si="10"/>
        <v>8224000000</v>
      </c>
      <c r="S25" s="671"/>
      <c r="T25" s="214"/>
      <c r="U25" s="215"/>
      <c r="V25" s="806"/>
      <c r="W25" s="806"/>
      <c r="X25" s="810"/>
      <c r="Y25" s="214"/>
      <c r="Z25" s="216"/>
    </row>
    <row r="26" spans="1:29" s="190" customFormat="1" ht="30.75" customHeight="1" x14ac:dyDescent="0.25">
      <c r="A26" s="810">
        <v>1501</v>
      </c>
      <c r="B26" s="199" t="s">
        <v>93</v>
      </c>
      <c r="C26" s="810">
        <v>22</v>
      </c>
      <c r="D26" s="199" t="s">
        <v>143</v>
      </c>
      <c r="E26" s="199" t="s">
        <v>158</v>
      </c>
      <c r="F26" s="199" t="s">
        <v>106</v>
      </c>
      <c r="G26" s="810"/>
      <c r="H26" s="806"/>
      <c r="I26" s="806"/>
      <c r="J26" s="810"/>
      <c r="K26" s="808" t="s">
        <v>157</v>
      </c>
      <c r="L26" s="810"/>
      <c r="M26" s="175">
        <f>SUM(M27:M30)</f>
        <v>7969000000</v>
      </c>
      <c r="N26" s="175">
        <f>SUM(N27:N30)</f>
        <v>8224000000</v>
      </c>
      <c r="O26" s="175">
        <f t="shared" ref="O26:R26" si="11">SUM(O27:O30)</f>
        <v>0</v>
      </c>
      <c r="P26" s="175">
        <f t="shared" si="11"/>
        <v>8224000000</v>
      </c>
      <c r="Q26" s="175">
        <f t="shared" si="11"/>
        <v>0</v>
      </c>
      <c r="R26" s="175">
        <f t="shared" si="11"/>
        <v>8224000000</v>
      </c>
      <c r="S26" s="671"/>
      <c r="T26" s="214"/>
      <c r="U26" s="215"/>
      <c r="V26" s="806"/>
      <c r="W26" s="806"/>
      <c r="X26" s="810"/>
      <c r="Y26" s="214"/>
      <c r="Z26" s="216"/>
    </row>
    <row r="27" spans="1:29" s="196" customFormat="1" ht="36.75" customHeight="1" x14ac:dyDescent="0.25">
      <c r="A27" s="191">
        <v>1501</v>
      </c>
      <c r="B27" s="192" t="s">
        <v>93</v>
      </c>
      <c r="C27" s="192" t="s">
        <v>117</v>
      </c>
      <c r="D27" s="192" t="s">
        <v>143</v>
      </c>
      <c r="E27" s="192" t="s">
        <v>158</v>
      </c>
      <c r="F27" s="192" t="s">
        <v>106</v>
      </c>
      <c r="G27" s="191">
        <v>11</v>
      </c>
      <c r="H27" s="193" t="s">
        <v>39</v>
      </c>
      <c r="I27" s="193"/>
      <c r="J27" s="191">
        <v>11</v>
      </c>
      <c r="K27" s="673" t="s">
        <v>2952</v>
      </c>
      <c r="L27" s="191">
        <v>1</v>
      </c>
      <c r="M27" s="195">
        <v>4500000000</v>
      </c>
      <c r="N27" s="195">
        <f>SUM(L27*M27)</f>
        <v>4500000000</v>
      </c>
      <c r="O27" s="195">
        <v>0</v>
      </c>
      <c r="P27" s="195">
        <f>SUM(N27+O27)</f>
        <v>4500000000</v>
      </c>
      <c r="Q27" s="195">
        <v>0</v>
      </c>
      <c r="R27" s="195">
        <f>SUM(P27-Q27)</f>
        <v>4500000000</v>
      </c>
      <c r="S27" s="674"/>
      <c r="T27" s="674"/>
      <c r="U27" s="215"/>
      <c r="V27" s="806"/>
      <c r="W27" s="215"/>
      <c r="X27" s="191"/>
      <c r="Y27" s="210"/>
      <c r="Z27" s="212"/>
    </row>
    <row r="28" spans="1:29" s="196" customFormat="1" ht="49.5" customHeight="1" x14ac:dyDescent="0.25">
      <c r="A28" s="191">
        <v>1501</v>
      </c>
      <c r="B28" s="192" t="s">
        <v>93</v>
      </c>
      <c r="C28" s="192" t="s">
        <v>117</v>
      </c>
      <c r="D28" s="192" t="s">
        <v>143</v>
      </c>
      <c r="E28" s="192" t="s">
        <v>158</v>
      </c>
      <c r="F28" s="192" t="s">
        <v>106</v>
      </c>
      <c r="G28" s="191">
        <v>11</v>
      </c>
      <c r="H28" s="193" t="s">
        <v>39</v>
      </c>
      <c r="I28" s="193"/>
      <c r="J28" s="191">
        <v>12</v>
      </c>
      <c r="K28" s="673" t="s">
        <v>336</v>
      </c>
      <c r="L28" s="191">
        <v>1</v>
      </c>
      <c r="M28" s="195">
        <v>500000000</v>
      </c>
      <c r="N28" s="195">
        <f t="shared" ref="N28:N30" si="12">SUM(L28*M28)</f>
        <v>500000000</v>
      </c>
      <c r="O28" s="195">
        <v>0</v>
      </c>
      <c r="P28" s="195">
        <f t="shared" ref="P28:P30" si="13">SUM(N28+O28)</f>
        <v>500000000</v>
      </c>
      <c r="Q28" s="195">
        <v>0</v>
      </c>
      <c r="R28" s="195">
        <f t="shared" ref="R28:R30" si="14">SUM(P28-Q28)</f>
        <v>500000000</v>
      </c>
      <c r="S28" s="671"/>
      <c r="T28" s="671"/>
      <c r="U28" s="215"/>
      <c r="V28" s="193"/>
      <c r="W28" s="193"/>
      <c r="X28" s="191"/>
      <c r="Y28" s="210"/>
      <c r="Z28" s="212"/>
    </row>
    <row r="29" spans="1:29" s="196" customFormat="1" ht="35.25" customHeight="1" x14ac:dyDescent="0.25">
      <c r="A29" s="191">
        <v>1501</v>
      </c>
      <c r="B29" s="192" t="s">
        <v>93</v>
      </c>
      <c r="C29" s="191">
        <v>22</v>
      </c>
      <c r="D29" s="192" t="s">
        <v>143</v>
      </c>
      <c r="E29" s="192" t="s">
        <v>158</v>
      </c>
      <c r="F29" s="192" t="s">
        <v>106</v>
      </c>
      <c r="G29" s="191">
        <v>11</v>
      </c>
      <c r="H29" s="193" t="s">
        <v>105</v>
      </c>
      <c r="I29" s="193"/>
      <c r="J29" s="191">
        <v>13</v>
      </c>
      <c r="K29" s="673" t="s">
        <v>337</v>
      </c>
      <c r="L29" s="191">
        <v>1</v>
      </c>
      <c r="M29" s="195">
        <v>2714000000</v>
      </c>
      <c r="N29" s="195">
        <f t="shared" si="12"/>
        <v>2714000000</v>
      </c>
      <c r="O29" s="195">
        <v>0</v>
      </c>
      <c r="P29" s="195">
        <f t="shared" si="13"/>
        <v>2714000000</v>
      </c>
      <c r="Q29" s="195">
        <v>0</v>
      </c>
      <c r="R29" s="195">
        <f t="shared" si="14"/>
        <v>2714000000</v>
      </c>
      <c r="S29" s="671"/>
      <c r="T29" s="210"/>
      <c r="U29" s="215"/>
      <c r="V29" s="193"/>
      <c r="W29" s="193"/>
      <c r="X29" s="191"/>
      <c r="Y29" s="210"/>
      <c r="Z29" s="212"/>
    </row>
    <row r="30" spans="1:29" s="196" customFormat="1" ht="43.9" customHeight="1" x14ac:dyDescent="0.25">
      <c r="A30" s="191">
        <v>1501</v>
      </c>
      <c r="B30" s="192" t="s">
        <v>93</v>
      </c>
      <c r="C30" s="191">
        <v>22</v>
      </c>
      <c r="D30" s="192" t="s">
        <v>143</v>
      </c>
      <c r="E30" s="192" t="s">
        <v>158</v>
      </c>
      <c r="F30" s="192" t="s">
        <v>106</v>
      </c>
      <c r="G30" s="191">
        <v>11</v>
      </c>
      <c r="H30" s="193" t="s">
        <v>105</v>
      </c>
      <c r="I30" s="193"/>
      <c r="J30" s="191">
        <v>14</v>
      </c>
      <c r="K30" s="673" t="s">
        <v>338</v>
      </c>
      <c r="L30" s="191">
        <v>2</v>
      </c>
      <c r="M30" s="195">
        <v>255000000</v>
      </c>
      <c r="N30" s="195">
        <f t="shared" si="12"/>
        <v>510000000</v>
      </c>
      <c r="O30" s="195">
        <v>0</v>
      </c>
      <c r="P30" s="195">
        <f t="shared" si="13"/>
        <v>510000000</v>
      </c>
      <c r="Q30" s="195">
        <v>0</v>
      </c>
      <c r="R30" s="195">
        <f t="shared" si="14"/>
        <v>510000000</v>
      </c>
      <c r="S30" s="671"/>
      <c r="T30" s="210"/>
      <c r="U30" s="211"/>
      <c r="V30" s="193"/>
      <c r="W30" s="193"/>
      <c r="X30" s="191"/>
      <c r="Y30" s="210"/>
      <c r="Z30" s="212"/>
    </row>
    <row r="31" spans="1:29" s="577" customFormat="1" ht="39" customHeight="1" x14ac:dyDescent="0.25">
      <c r="A31" s="864" t="s">
        <v>51</v>
      </c>
      <c r="B31" s="864"/>
      <c r="C31" s="864"/>
      <c r="D31" s="864"/>
      <c r="E31" s="864"/>
      <c r="F31" s="864"/>
      <c r="G31" s="864"/>
      <c r="H31" s="864"/>
      <c r="I31" s="864"/>
      <c r="J31" s="864"/>
      <c r="K31" s="864"/>
      <c r="L31" s="864"/>
      <c r="M31" s="175">
        <f t="shared" ref="M31:R31" si="15">+M14+M25</f>
        <v>31695299925.285713</v>
      </c>
      <c r="N31" s="175">
        <f t="shared" si="15"/>
        <v>42976237645</v>
      </c>
      <c r="O31" s="175">
        <f t="shared" si="15"/>
        <v>23762355</v>
      </c>
      <c r="P31" s="175">
        <f t="shared" si="15"/>
        <v>43000000000</v>
      </c>
      <c r="Q31" s="175">
        <f t="shared" si="15"/>
        <v>0</v>
      </c>
      <c r="R31" s="175">
        <f t="shared" si="15"/>
        <v>43000000000</v>
      </c>
      <c r="S31" s="175"/>
      <c r="T31" s="175"/>
      <c r="U31" s="573"/>
      <c r="V31" s="574"/>
      <c r="W31" s="551"/>
      <c r="X31" s="557"/>
      <c r="Y31" s="575"/>
      <c r="Z31" s="576"/>
      <c r="AA31" s="576"/>
      <c r="AB31" s="575"/>
      <c r="AC31" s="191"/>
    </row>
    <row r="32" spans="1:29" s="196" customFormat="1" ht="32.25" customHeight="1" x14ac:dyDescent="0.25">
      <c r="A32" s="265" t="s">
        <v>44</v>
      </c>
      <c r="B32" s="266"/>
      <c r="C32" s="266"/>
      <c r="D32" s="266"/>
      <c r="E32" s="266"/>
      <c r="F32" s="266"/>
      <c r="G32" s="266"/>
      <c r="H32" s="266"/>
      <c r="I32" s="266"/>
      <c r="J32" s="266"/>
      <c r="K32" s="960"/>
      <c r="L32" s="961"/>
      <c r="M32" s="175">
        <f>+M31</f>
        <v>31695299925.285713</v>
      </c>
      <c r="N32" s="175">
        <f t="shared" ref="N32:R32" si="16">+N31</f>
        <v>42976237645</v>
      </c>
      <c r="O32" s="175">
        <f t="shared" si="16"/>
        <v>23762355</v>
      </c>
      <c r="P32" s="175">
        <f t="shared" si="16"/>
        <v>43000000000</v>
      </c>
      <c r="Q32" s="175">
        <f t="shared" si="16"/>
        <v>0</v>
      </c>
      <c r="R32" s="175">
        <f t="shared" si="16"/>
        <v>43000000000</v>
      </c>
    </row>
    <row r="33" spans="1:28" s="196" customFormat="1" ht="89.25" customHeight="1" x14ac:dyDescent="0.3">
      <c r="A33" s="954" t="s">
        <v>238</v>
      </c>
      <c r="B33" s="955"/>
      <c r="C33" s="955"/>
      <c r="D33" s="955"/>
      <c r="E33" s="955"/>
      <c r="F33" s="955"/>
      <c r="G33" s="955"/>
      <c r="H33" s="955"/>
      <c r="I33" s="955"/>
      <c r="J33" s="955"/>
      <c r="K33" s="956"/>
      <c r="L33" s="267" t="s">
        <v>45</v>
      </c>
      <c r="M33" s="957" t="s">
        <v>250</v>
      </c>
      <c r="N33" s="957"/>
      <c r="O33" s="958"/>
      <c r="P33" s="954" t="s">
        <v>2954</v>
      </c>
      <c r="Q33" s="957"/>
      <c r="R33" s="958"/>
      <c r="S33" s="817"/>
      <c r="T33" s="679"/>
      <c r="U33" s="227"/>
      <c r="V33" s="227"/>
      <c r="W33" s="227"/>
      <c r="X33" s="227"/>
      <c r="Y33" s="227"/>
      <c r="Z33" s="227"/>
      <c r="AA33" s="227"/>
      <c r="AB33" s="227"/>
    </row>
    <row r="34" spans="1:28" s="227" customFormat="1" ht="39" customHeight="1" x14ac:dyDescent="0.3">
      <c r="A34" s="954" t="s">
        <v>46</v>
      </c>
      <c r="B34" s="957"/>
      <c r="C34" s="959">
        <v>44223</v>
      </c>
      <c r="D34" s="959"/>
      <c r="E34" s="959"/>
      <c r="F34" s="959"/>
      <c r="G34" s="959"/>
      <c r="H34" s="959"/>
      <c r="I34" s="959"/>
      <c r="J34" s="959"/>
      <c r="K34" s="1057"/>
      <c r="L34" s="268" t="str">
        <f>+A34</f>
        <v>FECHA:</v>
      </c>
      <c r="M34" s="959">
        <f>+C34</f>
        <v>44223</v>
      </c>
      <c r="N34" s="957"/>
      <c r="O34" s="957"/>
      <c r="P34" s="269" t="str">
        <f>+L34</f>
        <v>FECHA:</v>
      </c>
      <c r="Q34" s="959">
        <f>+M34</f>
        <v>44223</v>
      </c>
      <c r="R34" s="958"/>
      <c r="S34" s="679"/>
      <c r="T34" s="817"/>
      <c r="U34" s="229"/>
    </row>
    <row r="37" spans="1:28" ht="18" x14ac:dyDescent="0.2">
      <c r="P37" s="234" t="s">
        <v>98</v>
      </c>
      <c r="Q37" s="175">
        <f>+P31</f>
        <v>43000000000</v>
      </c>
      <c r="R37" s="175">
        <v>43000000000</v>
      </c>
    </row>
    <row r="38" spans="1:28" s="270" customFormat="1" ht="32.25" customHeight="1" x14ac:dyDescent="0.25">
      <c r="M38" s="680">
        <v>28548000000</v>
      </c>
      <c r="P38" s="284" t="s">
        <v>67</v>
      </c>
      <c r="Q38" s="175">
        <v>0</v>
      </c>
      <c r="R38" s="272"/>
    </row>
    <row r="39" spans="1:28" s="273" customFormat="1" ht="32.25" customHeight="1" x14ac:dyDescent="0.2">
      <c r="P39" s="284" t="s">
        <v>97</v>
      </c>
      <c r="Q39" s="175">
        <f>Q37-Q38</f>
        <v>43000000000</v>
      </c>
      <c r="R39" s="274"/>
    </row>
    <row r="40" spans="1:28" s="273" customFormat="1" ht="32.25" customHeight="1" x14ac:dyDescent="0.25">
      <c r="P40" s="681"/>
      <c r="Q40" s="382"/>
      <c r="R40" s="274"/>
    </row>
  </sheetData>
  <mergeCells count="46">
    <mergeCell ref="S1:Z8"/>
    <mergeCell ref="H3:P4"/>
    <mergeCell ref="L8:M8"/>
    <mergeCell ref="A4:G4"/>
    <mergeCell ref="A5:R5"/>
    <mergeCell ref="L6:R6"/>
    <mergeCell ref="A7:F7"/>
    <mergeCell ref="G7:K7"/>
    <mergeCell ref="L7:M7"/>
    <mergeCell ref="A1:G1"/>
    <mergeCell ref="A2:G2"/>
    <mergeCell ref="A3:G3"/>
    <mergeCell ref="Q1:R4"/>
    <mergeCell ref="H1:P2"/>
    <mergeCell ref="U9:U12"/>
    <mergeCell ref="A11:F11"/>
    <mergeCell ref="G11:G12"/>
    <mergeCell ref="H11:I11"/>
    <mergeCell ref="J11:K11"/>
    <mergeCell ref="A9:G9"/>
    <mergeCell ref="H9:K9"/>
    <mergeCell ref="L9:M9"/>
    <mergeCell ref="S9:S12"/>
    <mergeCell ref="T9:T12"/>
    <mergeCell ref="L10:M10"/>
    <mergeCell ref="L11:L12"/>
    <mergeCell ref="M11:M12"/>
    <mergeCell ref="N11:N12"/>
    <mergeCell ref="O11:O12"/>
    <mergeCell ref="V9:V12"/>
    <mergeCell ref="W9:W12"/>
    <mergeCell ref="X9:X12"/>
    <mergeCell ref="Y9:Y12"/>
    <mergeCell ref="Z9:Z12"/>
    <mergeCell ref="A34:B34"/>
    <mergeCell ref="C34:K34"/>
    <mergeCell ref="M34:O34"/>
    <mergeCell ref="Q34:R34"/>
    <mergeCell ref="P11:P12"/>
    <mergeCell ref="Q11:Q12"/>
    <mergeCell ref="R11:R12"/>
    <mergeCell ref="A31:L31"/>
    <mergeCell ref="K32:L32"/>
    <mergeCell ref="A33:K33"/>
    <mergeCell ref="M33:O33"/>
    <mergeCell ref="P33:R33"/>
  </mergeCells>
  <printOptions horizontalCentered="1" verticalCentered="1"/>
  <pageMargins left="0" right="0" top="0" bottom="0" header="0" footer="0"/>
  <pageSetup paperSize="9" scale="40" orientation="landscape" horizontalDpi="1200" verticalDpi="1200" r:id="rId1"/>
  <headerFooter>
    <oddFooter>&amp;CPágina &amp;P de &amp;N</oddFooter>
  </headerFooter>
  <colBreaks count="1" manualBreakCount="1">
    <brk id="18" max="2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E7785-11E6-4D0E-985F-6BB353907043}">
  <sheetPr>
    <tabColor rgb="FF7030A0"/>
  </sheetPr>
  <dimension ref="A1:AB34"/>
  <sheetViews>
    <sheetView view="pageBreakPreview" zoomScale="53" zoomScaleNormal="85" zoomScaleSheetLayoutView="53" workbookViewId="0">
      <pane xSplit="11" ySplit="12" topLeftCell="L13" activePane="bottomRight" state="frozen"/>
      <selection pane="topRight" activeCell="I1" sqref="I1"/>
      <selection pane="bottomLeft" activeCell="A13" sqref="A13"/>
      <selection pane="bottomRight" activeCell="H22" sqref="H22"/>
    </sheetView>
  </sheetViews>
  <sheetFormatPr baseColWidth="10" defaultColWidth="11.42578125" defaultRowHeight="12.75" x14ac:dyDescent="0.2"/>
  <cols>
    <col min="1" max="1" width="8.85546875" style="231" bestFit="1" customWidth="1"/>
    <col min="2" max="2" width="9.42578125" style="231" bestFit="1" customWidth="1"/>
    <col min="3" max="4" width="6.85546875" style="231" customWidth="1"/>
    <col min="5" max="5" width="14.42578125" style="231" bestFit="1" customWidth="1"/>
    <col min="6" max="6" width="6.85546875" style="231" customWidth="1"/>
    <col min="7" max="7" width="12.7109375" style="231" customWidth="1"/>
    <col min="8" max="9" width="6.140625" style="231" customWidth="1"/>
    <col min="10" max="10" width="15.7109375" style="231" customWidth="1"/>
    <col min="11" max="11" width="67.85546875" style="231" bestFit="1" customWidth="1"/>
    <col min="12" max="12" width="12.42578125" style="231" customWidth="1"/>
    <col min="13" max="13" width="31.140625" style="231" bestFit="1" customWidth="1"/>
    <col min="14" max="15" width="31.42578125" style="231" customWidth="1"/>
    <col min="16" max="16" width="35" style="231" customWidth="1"/>
    <col min="17" max="17" width="31.140625" style="231" bestFit="1" customWidth="1"/>
    <col min="18" max="18" width="31.42578125" style="231" customWidth="1"/>
    <col min="19" max="19" width="30.42578125" style="231" bestFit="1" customWidth="1"/>
    <col min="20" max="20" width="36.28515625" style="778" bestFit="1" customWidth="1"/>
    <col min="21" max="21" width="16.42578125" style="231" bestFit="1" customWidth="1"/>
    <col min="22" max="22" width="19.28515625" style="231" bestFit="1" customWidth="1"/>
    <col min="23" max="23" width="27" style="231" customWidth="1"/>
    <col min="24" max="24" width="24.42578125" style="231" customWidth="1"/>
    <col min="25" max="25" width="27.85546875" style="231" bestFit="1" customWidth="1"/>
    <col min="26" max="26" width="23.5703125" style="231" bestFit="1" customWidth="1"/>
    <col min="27" max="16384" width="11.42578125" style="231"/>
  </cols>
  <sheetData>
    <row r="1" spans="1:26" s="196" customFormat="1" ht="23.25" customHeight="1" x14ac:dyDescent="0.25">
      <c r="A1" s="876" t="s">
        <v>1</v>
      </c>
      <c r="B1" s="877"/>
      <c r="C1" s="877"/>
      <c r="D1" s="877"/>
      <c r="E1" s="877"/>
      <c r="F1" s="877"/>
      <c r="G1" s="878"/>
      <c r="H1" s="889" t="s">
        <v>289</v>
      </c>
      <c r="I1" s="889"/>
      <c r="J1" s="889"/>
      <c r="K1" s="889"/>
      <c r="L1" s="889"/>
      <c r="M1" s="889"/>
      <c r="N1" s="889"/>
      <c r="O1" s="889"/>
      <c r="P1" s="889"/>
      <c r="Q1" s="880" t="s">
        <v>5</v>
      </c>
      <c r="R1" s="880"/>
      <c r="S1" s="983" t="s">
        <v>102</v>
      </c>
      <c r="T1" s="887"/>
      <c r="U1" s="887"/>
      <c r="V1" s="887"/>
      <c r="W1" s="887"/>
      <c r="X1" s="887"/>
      <c r="Y1" s="887"/>
      <c r="Z1" s="984"/>
    </row>
    <row r="2" spans="1:26" s="196" customFormat="1" ht="23.25" customHeight="1" x14ac:dyDescent="0.25">
      <c r="A2" s="879" t="s">
        <v>286</v>
      </c>
      <c r="B2" s="879"/>
      <c r="C2" s="879"/>
      <c r="D2" s="879"/>
      <c r="E2" s="879"/>
      <c r="F2" s="879"/>
      <c r="G2" s="879"/>
      <c r="H2" s="889"/>
      <c r="I2" s="889"/>
      <c r="J2" s="889"/>
      <c r="K2" s="889"/>
      <c r="L2" s="889"/>
      <c r="M2" s="889"/>
      <c r="N2" s="889"/>
      <c r="O2" s="889"/>
      <c r="P2" s="889"/>
      <c r="Q2" s="880"/>
      <c r="R2" s="880"/>
      <c r="S2" s="983"/>
      <c r="T2" s="887"/>
      <c r="U2" s="887"/>
      <c r="V2" s="887"/>
      <c r="W2" s="887"/>
      <c r="X2" s="887"/>
      <c r="Y2" s="887"/>
      <c r="Z2" s="984"/>
    </row>
    <row r="3" spans="1:26" s="196" customFormat="1" ht="23.25" customHeight="1" x14ac:dyDescent="0.25">
      <c r="A3" s="879" t="s">
        <v>287</v>
      </c>
      <c r="B3" s="879"/>
      <c r="C3" s="879"/>
      <c r="D3" s="879"/>
      <c r="E3" s="879"/>
      <c r="F3" s="879"/>
      <c r="G3" s="879"/>
      <c r="H3" s="889" t="s">
        <v>290</v>
      </c>
      <c r="I3" s="889"/>
      <c r="J3" s="889"/>
      <c r="K3" s="889"/>
      <c r="L3" s="889"/>
      <c r="M3" s="889"/>
      <c r="N3" s="889"/>
      <c r="O3" s="889"/>
      <c r="P3" s="889"/>
      <c r="Q3" s="880"/>
      <c r="R3" s="880"/>
      <c r="S3" s="983"/>
      <c r="T3" s="887"/>
      <c r="U3" s="887"/>
      <c r="V3" s="887"/>
      <c r="W3" s="887"/>
      <c r="X3" s="887"/>
      <c r="Y3" s="887"/>
      <c r="Z3" s="984"/>
    </row>
    <row r="4" spans="1:26" s="196" customFormat="1" ht="23.25" customHeight="1" x14ac:dyDescent="0.25">
      <c r="A4" s="890" t="s">
        <v>288</v>
      </c>
      <c r="B4" s="891"/>
      <c r="C4" s="891"/>
      <c r="D4" s="891"/>
      <c r="E4" s="891"/>
      <c r="F4" s="891"/>
      <c r="G4" s="892"/>
      <c r="H4" s="889"/>
      <c r="I4" s="889"/>
      <c r="J4" s="889"/>
      <c r="K4" s="889"/>
      <c r="L4" s="889"/>
      <c r="M4" s="889"/>
      <c r="N4" s="889"/>
      <c r="O4" s="889"/>
      <c r="P4" s="889"/>
      <c r="Q4" s="880"/>
      <c r="R4" s="880"/>
      <c r="S4" s="983"/>
      <c r="T4" s="887"/>
      <c r="U4" s="887"/>
      <c r="V4" s="887"/>
      <c r="W4" s="887"/>
      <c r="X4" s="887"/>
      <c r="Y4" s="887"/>
      <c r="Z4" s="984"/>
    </row>
    <row r="5" spans="1:26" s="196" customFormat="1" ht="9.75" customHeight="1" x14ac:dyDescent="0.25">
      <c r="A5" s="989"/>
      <c r="B5" s="989"/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989"/>
      <c r="S5" s="983"/>
      <c r="T5" s="887"/>
      <c r="U5" s="887"/>
      <c r="V5" s="887"/>
      <c r="W5" s="887"/>
      <c r="X5" s="887"/>
      <c r="Y5" s="887"/>
      <c r="Z5" s="984"/>
    </row>
    <row r="6" spans="1:26" s="196" customFormat="1" ht="24.75" customHeight="1" x14ac:dyDescent="0.25">
      <c r="A6" s="240"/>
      <c r="B6" s="245"/>
      <c r="C6" s="245"/>
      <c r="D6" s="245"/>
      <c r="E6" s="245"/>
      <c r="F6" s="245"/>
      <c r="G6" s="245"/>
      <c r="H6" s="241"/>
      <c r="I6" s="241"/>
      <c r="J6" s="241"/>
      <c r="K6" s="242"/>
      <c r="L6" s="990" t="s">
        <v>191</v>
      </c>
      <c r="M6" s="990"/>
      <c r="N6" s="990"/>
      <c r="O6" s="990"/>
      <c r="P6" s="990"/>
      <c r="Q6" s="990"/>
      <c r="R6" s="990"/>
      <c r="S6" s="983"/>
      <c r="T6" s="887"/>
      <c r="U6" s="887"/>
      <c r="V6" s="887"/>
      <c r="W6" s="887"/>
      <c r="X6" s="887"/>
      <c r="Y6" s="887"/>
      <c r="Z6" s="984"/>
    </row>
    <row r="7" spans="1:26" s="196" customFormat="1" ht="65.25" customHeight="1" x14ac:dyDescent="0.25">
      <c r="A7" s="883" t="s">
        <v>103</v>
      </c>
      <c r="B7" s="884"/>
      <c r="C7" s="884"/>
      <c r="D7" s="884"/>
      <c r="E7" s="884"/>
      <c r="F7" s="884"/>
      <c r="G7" s="885" t="s">
        <v>119</v>
      </c>
      <c r="H7" s="885"/>
      <c r="I7" s="885"/>
      <c r="J7" s="885"/>
      <c r="K7" s="886"/>
      <c r="L7" s="991" t="s">
        <v>7</v>
      </c>
      <c r="M7" s="992"/>
      <c r="N7" s="246">
        <v>0</v>
      </c>
      <c r="O7" s="247"/>
      <c r="P7" s="248" t="s">
        <v>8</v>
      </c>
      <c r="Q7" s="246">
        <v>12836000000</v>
      </c>
      <c r="R7" s="249"/>
      <c r="S7" s="983"/>
      <c r="T7" s="887"/>
      <c r="U7" s="887"/>
      <c r="V7" s="887"/>
      <c r="W7" s="887"/>
      <c r="X7" s="887"/>
      <c r="Y7" s="887"/>
      <c r="Z7" s="984"/>
    </row>
    <row r="8" spans="1:26" s="196" customFormat="1" ht="27" customHeight="1" x14ac:dyDescent="0.25">
      <c r="A8" s="250"/>
      <c r="B8" s="251"/>
      <c r="C8" s="251"/>
      <c r="D8" s="251"/>
      <c r="E8" s="251"/>
      <c r="F8" s="251"/>
      <c r="G8" s="251"/>
      <c r="H8" s="251"/>
      <c r="I8" s="251"/>
      <c r="J8" s="251"/>
      <c r="K8" s="252"/>
      <c r="L8" s="987" t="s">
        <v>9</v>
      </c>
      <c r="M8" s="988"/>
      <c r="N8" s="253">
        <v>0</v>
      </c>
      <c r="O8" s="254"/>
      <c r="P8" s="255" t="s">
        <v>10</v>
      </c>
      <c r="Q8" s="253">
        <v>0</v>
      </c>
      <c r="R8" s="252"/>
      <c r="S8" s="985"/>
      <c r="T8" s="888"/>
      <c r="U8" s="888"/>
      <c r="V8" s="888"/>
      <c r="W8" s="888"/>
      <c r="X8" s="888"/>
      <c r="Y8" s="888"/>
      <c r="Z8" s="986"/>
    </row>
    <row r="9" spans="1:26" s="258" customFormat="1" ht="20.25" customHeight="1" x14ac:dyDescent="0.25">
      <c r="A9" s="883" t="s">
        <v>11</v>
      </c>
      <c r="B9" s="884"/>
      <c r="C9" s="884"/>
      <c r="D9" s="884"/>
      <c r="E9" s="884"/>
      <c r="F9" s="884"/>
      <c r="G9" s="884"/>
      <c r="H9" s="973">
        <v>2018011000708</v>
      </c>
      <c r="I9" s="973"/>
      <c r="J9" s="973"/>
      <c r="K9" s="974"/>
      <c r="L9" s="981"/>
      <c r="M9" s="982"/>
      <c r="N9" s="256"/>
      <c r="O9" s="257"/>
      <c r="P9" s="243"/>
      <c r="Q9" s="243"/>
      <c r="R9" s="244"/>
      <c r="S9" s="968" t="s">
        <v>12</v>
      </c>
      <c r="T9" s="1077" t="s">
        <v>13</v>
      </c>
      <c r="U9" s="968" t="s">
        <v>14</v>
      </c>
      <c r="V9" s="968" t="s">
        <v>15</v>
      </c>
      <c r="W9" s="968" t="s">
        <v>16</v>
      </c>
      <c r="X9" s="968" t="s">
        <v>17</v>
      </c>
      <c r="Y9" s="968" t="s">
        <v>18</v>
      </c>
      <c r="Z9" s="968" t="s">
        <v>19</v>
      </c>
    </row>
    <row r="10" spans="1:26" s="196" customFormat="1" ht="27" customHeight="1" x14ac:dyDescent="0.25">
      <c r="A10" s="259"/>
      <c r="B10" s="260"/>
      <c r="C10" s="260"/>
      <c r="D10" s="260"/>
      <c r="E10" s="260"/>
      <c r="F10" s="260"/>
      <c r="G10" s="260"/>
      <c r="H10" s="752"/>
      <c r="I10" s="752"/>
      <c r="J10" s="752"/>
      <c r="K10" s="753"/>
      <c r="L10" s="977" t="s">
        <v>20</v>
      </c>
      <c r="M10" s="978"/>
      <c r="N10" s="261">
        <f>+N7+N8+Q7+Q8</f>
        <v>12836000000</v>
      </c>
      <c r="O10" s="262"/>
      <c r="P10" s="263"/>
      <c r="Q10" s="263"/>
      <c r="R10" s="264"/>
      <c r="S10" s="969"/>
      <c r="T10" s="1078"/>
      <c r="U10" s="969"/>
      <c r="V10" s="969"/>
      <c r="W10" s="969"/>
      <c r="X10" s="969"/>
      <c r="Y10" s="969"/>
      <c r="Z10" s="969"/>
    </row>
    <row r="11" spans="1:26" s="207" customFormat="1" ht="38.25" customHeight="1" x14ac:dyDescent="0.2">
      <c r="A11" s="975" t="s">
        <v>21</v>
      </c>
      <c r="B11" s="975"/>
      <c r="C11" s="975"/>
      <c r="D11" s="975"/>
      <c r="E11" s="975"/>
      <c r="F11" s="975"/>
      <c r="G11" s="975" t="s">
        <v>22</v>
      </c>
      <c r="H11" s="975" t="s">
        <v>23</v>
      </c>
      <c r="I11" s="975"/>
      <c r="J11" s="976" t="s">
        <v>24</v>
      </c>
      <c r="K11" s="976"/>
      <c r="L11" s="970" t="s">
        <v>25</v>
      </c>
      <c r="M11" s="970" t="s">
        <v>26</v>
      </c>
      <c r="N11" s="970" t="s">
        <v>27</v>
      </c>
      <c r="O11" s="970" t="s">
        <v>28</v>
      </c>
      <c r="P11" s="970" t="s">
        <v>29</v>
      </c>
      <c r="Q11" s="970" t="s">
        <v>30</v>
      </c>
      <c r="R11" s="972" t="s">
        <v>31</v>
      </c>
      <c r="S11" s="969"/>
      <c r="T11" s="1078"/>
      <c r="U11" s="969"/>
      <c r="V11" s="969"/>
      <c r="W11" s="969"/>
      <c r="X11" s="969"/>
      <c r="Y11" s="969"/>
      <c r="Z11" s="969"/>
    </row>
    <row r="12" spans="1:26" s="207" customFormat="1" ht="27.75" customHeight="1" x14ac:dyDescent="0.2">
      <c r="A12" s="763" t="s">
        <v>32</v>
      </c>
      <c r="B12" s="763" t="s">
        <v>33</v>
      </c>
      <c r="C12" s="763" t="s">
        <v>34</v>
      </c>
      <c r="D12" s="763" t="s">
        <v>146</v>
      </c>
      <c r="E12" s="763" t="s">
        <v>150</v>
      </c>
      <c r="F12" s="763" t="s">
        <v>70</v>
      </c>
      <c r="G12" s="975"/>
      <c r="H12" s="763" t="s">
        <v>35</v>
      </c>
      <c r="I12" s="763" t="s">
        <v>36</v>
      </c>
      <c r="J12" s="762" t="s">
        <v>37</v>
      </c>
      <c r="K12" s="763" t="s">
        <v>38</v>
      </c>
      <c r="L12" s="971"/>
      <c r="M12" s="971"/>
      <c r="N12" s="971"/>
      <c r="O12" s="971"/>
      <c r="P12" s="971"/>
      <c r="Q12" s="971"/>
      <c r="R12" s="972"/>
      <c r="S12" s="969"/>
      <c r="T12" s="1078"/>
      <c r="U12" s="969"/>
      <c r="V12" s="969"/>
      <c r="W12" s="969"/>
      <c r="X12" s="969"/>
      <c r="Y12" s="969"/>
      <c r="Z12" s="969"/>
    </row>
    <row r="13" spans="1:26" s="207" customFormat="1" ht="52.5" customHeight="1" x14ac:dyDescent="0.2">
      <c r="A13" s="759">
        <v>1501</v>
      </c>
      <c r="B13" s="199" t="s">
        <v>93</v>
      </c>
      <c r="C13" s="199">
        <v>23</v>
      </c>
      <c r="D13" s="199">
        <v>0</v>
      </c>
      <c r="E13" s="199" t="s">
        <v>147</v>
      </c>
      <c r="F13" s="759"/>
      <c r="G13" s="191"/>
      <c r="H13" s="763"/>
      <c r="I13" s="763"/>
      <c r="J13" s="768"/>
      <c r="K13" s="755" t="s">
        <v>180</v>
      </c>
      <c r="L13" s="761"/>
      <c r="M13" s="175">
        <f>+M14</f>
        <v>4000000000</v>
      </c>
      <c r="N13" s="175">
        <f t="shared" ref="N13:R14" si="0">+N14</f>
        <v>4000000000</v>
      </c>
      <c r="O13" s="175">
        <f t="shared" si="0"/>
        <v>0</v>
      </c>
      <c r="P13" s="175">
        <f t="shared" si="0"/>
        <v>4000000000</v>
      </c>
      <c r="Q13" s="175">
        <f t="shared" si="0"/>
        <v>0</v>
      </c>
      <c r="R13" s="175">
        <f t="shared" si="0"/>
        <v>4000000000</v>
      </c>
      <c r="S13" s="760"/>
      <c r="T13" s="769"/>
      <c r="U13" s="760"/>
      <c r="V13" s="760"/>
      <c r="W13" s="760"/>
      <c r="X13" s="760"/>
      <c r="Y13" s="760"/>
      <c r="Z13" s="760"/>
    </row>
    <row r="14" spans="1:26" s="207" customFormat="1" ht="37.5" customHeight="1" x14ac:dyDescent="0.2">
      <c r="A14" s="759">
        <v>1501</v>
      </c>
      <c r="B14" s="199" t="s">
        <v>93</v>
      </c>
      <c r="C14" s="199">
        <v>23</v>
      </c>
      <c r="D14" s="199">
        <v>0</v>
      </c>
      <c r="E14" s="199" t="s">
        <v>147</v>
      </c>
      <c r="F14" s="199" t="s">
        <v>106</v>
      </c>
      <c r="G14" s="191"/>
      <c r="H14" s="763"/>
      <c r="I14" s="763"/>
      <c r="J14" s="768"/>
      <c r="K14" s="756" t="s">
        <v>164</v>
      </c>
      <c r="L14" s="761"/>
      <c r="M14" s="175">
        <f>+M15</f>
        <v>4000000000</v>
      </c>
      <c r="N14" s="175">
        <f t="shared" si="0"/>
        <v>4000000000</v>
      </c>
      <c r="O14" s="175">
        <f t="shared" si="0"/>
        <v>0</v>
      </c>
      <c r="P14" s="175">
        <f t="shared" si="0"/>
        <v>4000000000</v>
      </c>
      <c r="Q14" s="175">
        <f t="shared" si="0"/>
        <v>0</v>
      </c>
      <c r="R14" s="175">
        <f t="shared" si="0"/>
        <v>4000000000</v>
      </c>
      <c r="S14" s="760"/>
      <c r="T14" s="769"/>
      <c r="U14" s="760"/>
      <c r="V14" s="760"/>
      <c r="W14" s="760"/>
      <c r="X14" s="760"/>
      <c r="Y14" s="760"/>
      <c r="Z14" s="760"/>
    </row>
    <row r="15" spans="1:26" s="190" customFormat="1" ht="30.75" customHeight="1" x14ac:dyDescent="0.25">
      <c r="A15" s="759"/>
      <c r="B15" s="199"/>
      <c r="C15" s="199"/>
      <c r="D15" s="199"/>
      <c r="E15" s="199"/>
      <c r="F15" s="759"/>
      <c r="G15" s="759"/>
      <c r="H15" s="754"/>
      <c r="I15" s="754"/>
      <c r="J15" s="759">
        <v>1</v>
      </c>
      <c r="K15" s="755" t="s">
        <v>340</v>
      </c>
      <c r="L15" s="767"/>
      <c r="M15" s="175">
        <f t="shared" ref="M15:R15" si="1">SUM(M16:M16)</f>
        <v>4000000000</v>
      </c>
      <c r="N15" s="175">
        <f t="shared" si="1"/>
        <v>4000000000</v>
      </c>
      <c r="O15" s="175">
        <f t="shared" si="1"/>
        <v>0</v>
      </c>
      <c r="P15" s="175">
        <f t="shared" si="1"/>
        <v>4000000000</v>
      </c>
      <c r="Q15" s="175">
        <f t="shared" si="1"/>
        <v>0</v>
      </c>
      <c r="R15" s="175">
        <f t="shared" si="1"/>
        <v>4000000000</v>
      </c>
      <c r="S15" s="197"/>
      <c r="T15" s="770"/>
      <c r="U15" s="197"/>
      <c r="V15" s="197"/>
      <c r="W15" s="197"/>
      <c r="X15" s="197"/>
      <c r="Y15" s="197"/>
      <c r="Z15" s="197"/>
    </row>
    <row r="16" spans="1:26" s="196" customFormat="1" ht="60.75" customHeight="1" x14ac:dyDescent="0.25">
      <c r="A16" s="191">
        <v>1501</v>
      </c>
      <c r="B16" s="192" t="s">
        <v>93</v>
      </c>
      <c r="C16" s="192">
        <v>23</v>
      </c>
      <c r="D16" s="192">
        <v>0</v>
      </c>
      <c r="E16" s="192" t="s">
        <v>147</v>
      </c>
      <c r="F16" s="191" t="s">
        <v>106</v>
      </c>
      <c r="G16" s="191">
        <v>11</v>
      </c>
      <c r="H16" s="193" t="s">
        <v>39</v>
      </c>
      <c r="I16" s="193"/>
      <c r="J16" s="191" t="s">
        <v>40</v>
      </c>
      <c r="K16" s="757" t="s">
        <v>339</v>
      </c>
      <c r="L16" s="221">
        <v>1</v>
      </c>
      <c r="M16" s="195">
        <v>4000000000</v>
      </c>
      <c r="N16" s="195">
        <f t="shared" ref="N16" si="2">+M16*L16</f>
        <v>4000000000</v>
      </c>
      <c r="O16" s="195">
        <v>0</v>
      </c>
      <c r="P16" s="195">
        <f t="shared" ref="P16" si="3">+N16+O16</f>
        <v>4000000000</v>
      </c>
      <c r="Q16" s="195">
        <v>0</v>
      </c>
      <c r="R16" s="195">
        <f t="shared" ref="R16" si="4">+P16-Q16</f>
        <v>4000000000</v>
      </c>
      <c r="S16" s="771"/>
      <c r="T16" s="772"/>
      <c r="U16" s="771"/>
      <c r="V16" s="771"/>
      <c r="W16" s="771"/>
      <c r="X16" s="771"/>
      <c r="Y16" s="771"/>
      <c r="Z16" s="771"/>
    </row>
    <row r="17" spans="1:28" s="196" customFormat="1" ht="32.25" customHeight="1" x14ac:dyDescent="0.25">
      <c r="A17" s="962" t="s">
        <v>51</v>
      </c>
      <c r="B17" s="963"/>
      <c r="C17" s="963"/>
      <c r="D17" s="963"/>
      <c r="E17" s="963"/>
      <c r="F17" s="963"/>
      <c r="G17" s="963"/>
      <c r="H17" s="963"/>
      <c r="I17" s="963"/>
      <c r="J17" s="963"/>
      <c r="K17" s="963"/>
      <c r="L17" s="964"/>
      <c r="M17" s="175">
        <f t="shared" ref="M17:R17" si="5">SUM(M16:M16)</f>
        <v>4000000000</v>
      </c>
      <c r="N17" s="175">
        <f t="shared" si="5"/>
        <v>4000000000</v>
      </c>
      <c r="O17" s="175">
        <f t="shared" si="5"/>
        <v>0</v>
      </c>
      <c r="P17" s="175">
        <f t="shared" si="5"/>
        <v>4000000000</v>
      </c>
      <c r="Q17" s="175">
        <f t="shared" si="5"/>
        <v>0</v>
      </c>
      <c r="R17" s="175">
        <f t="shared" si="5"/>
        <v>4000000000</v>
      </c>
      <c r="T17" s="773"/>
    </row>
    <row r="18" spans="1:28" s="190" customFormat="1" ht="65.25" customHeight="1" x14ac:dyDescent="0.25">
      <c r="A18" s="759">
        <v>1501</v>
      </c>
      <c r="B18" s="199" t="s">
        <v>93</v>
      </c>
      <c r="C18" s="199">
        <v>23</v>
      </c>
      <c r="D18" s="199">
        <v>0</v>
      </c>
      <c r="E18" s="199" t="s">
        <v>177</v>
      </c>
      <c r="F18" s="754"/>
      <c r="G18" s="759"/>
      <c r="H18" s="754"/>
      <c r="I18" s="754"/>
      <c r="J18" s="759"/>
      <c r="K18" s="755" t="s">
        <v>176</v>
      </c>
      <c r="L18" s="766"/>
      <c r="M18" s="175">
        <f>+M19</f>
        <v>8836000000</v>
      </c>
      <c r="N18" s="175">
        <f t="shared" ref="N18:R19" si="6">+N19</f>
        <v>8836000000</v>
      </c>
      <c r="O18" s="175">
        <f t="shared" si="6"/>
        <v>0</v>
      </c>
      <c r="P18" s="175">
        <f t="shared" si="6"/>
        <v>8836000000</v>
      </c>
      <c r="Q18" s="175">
        <f t="shared" si="6"/>
        <v>0</v>
      </c>
      <c r="R18" s="175">
        <f t="shared" si="6"/>
        <v>8836000000</v>
      </c>
      <c r="S18" s="197"/>
      <c r="T18" s="770"/>
      <c r="U18" s="197"/>
      <c r="V18" s="197"/>
      <c r="W18" s="197"/>
      <c r="X18" s="197"/>
      <c r="Y18" s="197"/>
      <c r="Z18" s="197"/>
    </row>
    <row r="19" spans="1:28" s="190" customFormat="1" ht="30.75" customHeight="1" x14ac:dyDescent="0.25">
      <c r="A19" s="759">
        <v>1501</v>
      </c>
      <c r="B19" s="199" t="s">
        <v>93</v>
      </c>
      <c r="C19" s="199">
        <v>23</v>
      </c>
      <c r="D19" s="199">
        <v>0</v>
      </c>
      <c r="E19" s="199" t="s">
        <v>177</v>
      </c>
      <c r="F19" s="759" t="s">
        <v>106</v>
      </c>
      <c r="G19" s="759"/>
      <c r="H19" s="754"/>
      <c r="I19" s="754"/>
      <c r="J19" s="759"/>
      <c r="K19" s="756" t="s">
        <v>164</v>
      </c>
      <c r="L19" s="766"/>
      <c r="M19" s="175">
        <f>+M20</f>
        <v>8836000000</v>
      </c>
      <c r="N19" s="175">
        <f t="shared" si="6"/>
        <v>8836000000</v>
      </c>
      <c r="O19" s="175">
        <f t="shared" si="6"/>
        <v>0</v>
      </c>
      <c r="P19" s="175">
        <f t="shared" si="6"/>
        <v>8836000000</v>
      </c>
      <c r="Q19" s="175">
        <f t="shared" si="6"/>
        <v>0</v>
      </c>
      <c r="R19" s="175">
        <f t="shared" si="6"/>
        <v>8836000000</v>
      </c>
      <c r="S19" s="197"/>
      <c r="T19" s="770"/>
      <c r="U19" s="197"/>
      <c r="V19" s="197"/>
      <c r="W19" s="197"/>
      <c r="X19" s="197"/>
      <c r="Y19" s="197"/>
      <c r="Z19" s="197"/>
    </row>
    <row r="20" spans="1:28" s="774" customFormat="1" ht="44.25" customHeight="1" x14ac:dyDescent="0.2">
      <c r="A20" s="759"/>
      <c r="B20" s="199"/>
      <c r="C20" s="199"/>
      <c r="D20" s="199"/>
      <c r="E20" s="199"/>
      <c r="F20" s="199"/>
      <c r="G20" s="759"/>
      <c r="H20" s="754"/>
      <c r="I20" s="763"/>
      <c r="J20" s="768">
        <v>2</v>
      </c>
      <c r="K20" s="755" t="s">
        <v>225</v>
      </c>
      <c r="L20" s="761"/>
      <c r="M20" s="175">
        <f>SUM(M21:M22)</f>
        <v>8836000000</v>
      </c>
      <c r="N20" s="175">
        <f t="shared" ref="N20:R20" si="7">SUM(N21:N22)</f>
        <v>8836000000</v>
      </c>
      <c r="O20" s="175">
        <f t="shared" si="7"/>
        <v>0</v>
      </c>
      <c r="P20" s="175">
        <f t="shared" si="7"/>
        <v>8836000000</v>
      </c>
      <c r="Q20" s="175">
        <f t="shared" si="7"/>
        <v>0</v>
      </c>
      <c r="R20" s="175">
        <f t="shared" si="7"/>
        <v>8836000000</v>
      </c>
      <c r="S20" s="760"/>
      <c r="T20" s="769"/>
      <c r="U20" s="760"/>
      <c r="V20" s="760"/>
      <c r="W20" s="760"/>
      <c r="X20" s="760"/>
      <c r="Y20" s="760"/>
      <c r="Z20" s="760"/>
    </row>
    <row r="21" spans="1:28" s="207" customFormat="1" ht="33" customHeight="1" x14ac:dyDescent="0.2">
      <c r="A21" s="191">
        <v>1501</v>
      </c>
      <c r="B21" s="192" t="s">
        <v>93</v>
      </c>
      <c r="C21" s="192">
        <v>23</v>
      </c>
      <c r="D21" s="192">
        <v>0</v>
      </c>
      <c r="E21" s="192" t="s">
        <v>177</v>
      </c>
      <c r="F21" s="192" t="s">
        <v>106</v>
      </c>
      <c r="G21" s="191">
        <v>11</v>
      </c>
      <c r="H21" s="193" t="s">
        <v>39</v>
      </c>
      <c r="I21" s="193"/>
      <c r="J21" s="775" t="s">
        <v>47</v>
      </c>
      <c r="K21" s="757" t="s">
        <v>167</v>
      </c>
      <c r="L21" s="191">
        <v>1</v>
      </c>
      <c r="M21" s="195">
        <v>8217480000</v>
      </c>
      <c r="N21" s="195">
        <f>+M21*L21</f>
        <v>8217480000</v>
      </c>
      <c r="O21" s="195">
        <v>0</v>
      </c>
      <c r="P21" s="195">
        <f>+N21+O21</f>
        <v>8217480000</v>
      </c>
      <c r="Q21" s="195">
        <v>0</v>
      </c>
      <c r="R21" s="195">
        <f t="shared" ref="R21:R22" si="8">+P21-Q21</f>
        <v>8217480000</v>
      </c>
      <c r="S21" s="760"/>
      <c r="T21" s="769"/>
      <c r="U21" s="760"/>
      <c r="V21" s="760"/>
      <c r="W21" s="760"/>
      <c r="X21" s="760"/>
      <c r="Y21" s="760"/>
      <c r="Z21" s="760"/>
    </row>
    <row r="22" spans="1:28" s="207" customFormat="1" ht="33" customHeight="1" x14ac:dyDescent="0.2">
      <c r="A22" s="191">
        <v>1501</v>
      </c>
      <c r="B22" s="192" t="s">
        <v>93</v>
      </c>
      <c r="C22" s="192">
        <v>23</v>
      </c>
      <c r="D22" s="192">
        <v>0</v>
      </c>
      <c r="E22" s="192" t="s">
        <v>177</v>
      </c>
      <c r="F22" s="192" t="s">
        <v>106</v>
      </c>
      <c r="G22" s="191">
        <v>11</v>
      </c>
      <c r="H22" s="193" t="s">
        <v>39</v>
      </c>
      <c r="I22" s="193"/>
      <c r="J22" s="775" t="s">
        <v>185</v>
      </c>
      <c r="K22" s="757" t="s">
        <v>226</v>
      </c>
      <c r="L22" s="191">
        <v>1</v>
      </c>
      <c r="M22" s="195">
        <v>618520000</v>
      </c>
      <c r="N22" s="195">
        <f t="shared" ref="N22" si="9">+M22*L22</f>
        <v>618520000</v>
      </c>
      <c r="O22" s="195">
        <v>0</v>
      </c>
      <c r="P22" s="195">
        <f t="shared" ref="P22" si="10">+N22+O22</f>
        <v>618520000</v>
      </c>
      <c r="Q22" s="195">
        <v>0</v>
      </c>
      <c r="R22" s="195">
        <f t="shared" si="8"/>
        <v>618520000</v>
      </c>
      <c r="S22" s="760"/>
      <c r="T22" s="769"/>
      <c r="U22" s="760"/>
      <c r="V22" s="760"/>
      <c r="W22" s="760"/>
      <c r="X22" s="760"/>
      <c r="Y22" s="760"/>
      <c r="Z22" s="760"/>
    </row>
    <row r="23" spans="1:28" s="196" customFormat="1" ht="25.5" customHeight="1" x14ac:dyDescent="0.25">
      <c r="A23" s="962" t="s">
        <v>51</v>
      </c>
      <c r="B23" s="963"/>
      <c r="C23" s="963"/>
      <c r="D23" s="963"/>
      <c r="E23" s="963"/>
      <c r="F23" s="963"/>
      <c r="G23" s="963"/>
      <c r="H23" s="963"/>
      <c r="I23" s="963"/>
      <c r="J23" s="963"/>
      <c r="K23" s="963"/>
      <c r="L23" s="964"/>
      <c r="M23" s="175">
        <f>M20</f>
        <v>8836000000</v>
      </c>
      <c r="N23" s="175">
        <f t="shared" ref="N23:R23" si="11">N20</f>
        <v>8836000000</v>
      </c>
      <c r="O23" s="175">
        <f t="shared" si="11"/>
        <v>0</v>
      </c>
      <c r="P23" s="175">
        <f t="shared" si="11"/>
        <v>8836000000</v>
      </c>
      <c r="Q23" s="175">
        <f t="shared" si="11"/>
        <v>0</v>
      </c>
      <c r="R23" s="175">
        <f t="shared" si="11"/>
        <v>8836000000</v>
      </c>
      <c r="T23" s="773"/>
    </row>
    <row r="24" spans="1:28" s="196" customFormat="1" ht="25.5" customHeight="1" x14ac:dyDescent="0.25">
      <c r="A24" s="962" t="s">
        <v>341</v>
      </c>
      <c r="B24" s="963"/>
      <c r="C24" s="963"/>
      <c r="D24" s="963"/>
      <c r="E24" s="963"/>
      <c r="F24" s="764"/>
      <c r="G24" s="764"/>
      <c r="H24" s="764"/>
      <c r="I24" s="764"/>
      <c r="J24" s="764"/>
      <c r="K24" s="764"/>
      <c r="L24" s="765"/>
      <c r="M24" s="175">
        <f>M13+M18</f>
        <v>12836000000</v>
      </c>
      <c r="N24" s="175">
        <f t="shared" ref="N24:R24" si="12">N13+N18</f>
        <v>12836000000</v>
      </c>
      <c r="O24" s="175">
        <f t="shared" si="12"/>
        <v>0</v>
      </c>
      <c r="P24" s="175">
        <f t="shared" si="12"/>
        <v>12836000000</v>
      </c>
      <c r="Q24" s="175">
        <f t="shared" si="12"/>
        <v>0</v>
      </c>
      <c r="R24" s="175">
        <f t="shared" si="12"/>
        <v>12836000000</v>
      </c>
      <c r="T24" s="773"/>
    </row>
    <row r="25" spans="1:28" s="196" customFormat="1" ht="159" customHeight="1" x14ac:dyDescent="0.3">
      <c r="A25" s="954" t="s">
        <v>151</v>
      </c>
      <c r="B25" s="957"/>
      <c r="C25" s="957"/>
      <c r="D25" s="957"/>
      <c r="E25" s="957"/>
      <c r="F25" s="957"/>
      <c r="G25" s="957"/>
      <c r="H25" s="957"/>
      <c r="I25" s="957"/>
      <c r="J25" s="957"/>
      <c r="K25" s="958"/>
      <c r="L25" s="267" t="s">
        <v>45</v>
      </c>
      <c r="M25" s="957" t="s">
        <v>3070</v>
      </c>
      <c r="N25" s="957"/>
      <c r="O25" s="958"/>
      <c r="P25" s="954" t="s">
        <v>2954</v>
      </c>
      <c r="Q25" s="957"/>
      <c r="R25" s="958"/>
      <c r="S25" s="758"/>
      <c r="T25" s="776"/>
      <c r="U25" s="227"/>
      <c r="V25" s="227"/>
      <c r="W25" s="227"/>
      <c r="X25" s="227"/>
      <c r="Y25" s="227"/>
      <c r="Z25" s="227"/>
      <c r="AA25" s="227"/>
      <c r="AB25" s="227"/>
    </row>
    <row r="26" spans="1:28" s="227" customFormat="1" ht="39" customHeight="1" x14ac:dyDescent="0.3">
      <c r="A26" s="954" t="s">
        <v>46</v>
      </c>
      <c r="B26" s="957"/>
      <c r="C26" s="959">
        <v>44224</v>
      </c>
      <c r="D26" s="959"/>
      <c r="E26" s="959"/>
      <c r="F26" s="959"/>
      <c r="G26" s="959"/>
      <c r="H26" s="959"/>
      <c r="I26" s="959"/>
      <c r="J26" s="959"/>
      <c r="K26" s="1057"/>
      <c r="L26" s="777" t="str">
        <f>+A26</f>
        <v>FECHA:</v>
      </c>
      <c r="M26" s="959">
        <f>+C26</f>
        <v>44224</v>
      </c>
      <c r="N26" s="957"/>
      <c r="O26" s="957"/>
      <c r="P26" s="269" t="str">
        <f>+L26</f>
        <v>FECHA:</v>
      </c>
      <c r="Q26" s="959">
        <f>+M26</f>
        <v>44224</v>
      </c>
      <c r="R26" s="958"/>
      <c r="S26" s="228"/>
      <c r="T26" s="776"/>
      <c r="U26" s="229"/>
      <c r="V26" s="230"/>
      <c r="W26" s="230"/>
      <c r="X26" s="230"/>
      <c r="Y26" s="230"/>
      <c r="Z26" s="230"/>
      <c r="AA26" s="230"/>
      <c r="AB26" s="230"/>
    </row>
    <row r="29" spans="1:28" ht="20.25" x14ac:dyDescent="0.2">
      <c r="P29" s="853" t="s">
        <v>98</v>
      </c>
      <c r="Q29" s="175">
        <f>+P24</f>
        <v>12836000000</v>
      </c>
      <c r="R29" s="175">
        <v>12836000000</v>
      </c>
      <c r="S29" s="389"/>
    </row>
    <row r="30" spans="1:28" ht="20.25" x14ac:dyDescent="0.2">
      <c r="P30" s="853"/>
      <c r="Q30" s="175"/>
      <c r="R30" s="175"/>
      <c r="S30" s="389"/>
    </row>
    <row r="31" spans="1:28" s="270" customFormat="1" ht="32.25" customHeight="1" x14ac:dyDescent="0.25">
      <c r="M31" s="779">
        <v>49194000000</v>
      </c>
      <c r="P31" s="853" t="s">
        <v>67</v>
      </c>
      <c r="Q31" s="635">
        <v>0</v>
      </c>
      <c r="R31" s="780"/>
      <c r="S31" s="781"/>
      <c r="T31" s="782"/>
    </row>
    <row r="32" spans="1:28" s="273" customFormat="1" ht="32.25" customHeight="1" x14ac:dyDescent="0.2">
      <c r="M32" s="783">
        <v>5831000000</v>
      </c>
      <c r="P32" s="853" t="s">
        <v>97</v>
      </c>
      <c r="Q32" s="175">
        <f>Q29-Q31</f>
        <v>12836000000</v>
      </c>
      <c r="R32" s="784"/>
      <c r="S32" s="785"/>
      <c r="T32" s="786"/>
    </row>
    <row r="33" spans="13:20" s="273" customFormat="1" ht="32.25" customHeight="1" x14ac:dyDescent="0.25">
      <c r="M33" s="787">
        <f>M31-M32</f>
        <v>43363000000</v>
      </c>
      <c r="P33" s="380"/>
      <c r="Q33" s="382"/>
      <c r="R33" s="784"/>
      <c r="S33" s="785"/>
      <c r="T33" s="786"/>
    </row>
    <row r="34" spans="13:20" x14ac:dyDescent="0.2">
      <c r="M34" s="600" t="e">
        <f>M33-#REF!-#REF!</f>
        <v>#REF!</v>
      </c>
      <c r="P34" s="237"/>
      <c r="Q34" s="237"/>
      <c r="R34" s="237"/>
      <c r="S34" s="237"/>
    </row>
  </sheetData>
  <mergeCells count="47">
    <mergeCell ref="A1:G1"/>
    <mergeCell ref="A2:G2"/>
    <mergeCell ref="A3:G3"/>
    <mergeCell ref="Q1:R4"/>
    <mergeCell ref="Z9:Z12"/>
    <mergeCell ref="S1:Z8"/>
    <mergeCell ref="H3:P4"/>
    <mergeCell ref="L8:M8"/>
    <mergeCell ref="A5:R5"/>
    <mergeCell ref="L6:R6"/>
    <mergeCell ref="A7:F7"/>
    <mergeCell ref="G7:K7"/>
    <mergeCell ref="L7:M7"/>
    <mergeCell ref="N11:N12"/>
    <mergeCell ref="O11:O12"/>
    <mergeCell ref="X9:X12"/>
    <mergeCell ref="Y9:Y12"/>
    <mergeCell ref="H1:P2"/>
    <mergeCell ref="A4:G4"/>
    <mergeCell ref="W9:W12"/>
    <mergeCell ref="P11:P12"/>
    <mergeCell ref="Q11:Q12"/>
    <mergeCell ref="R11:R12"/>
    <mergeCell ref="U9:U12"/>
    <mergeCell ref="S9:S12"/>
    <mergeCell ref="T9:T12"/>
    <mergeCell ref="V9:V12"/>
    <mergeCell ref="A9:G9"/>
    <mergeCell ref="H9:K9"/>
    <mergeCell ref="A11:F11"/>
    <mergeCell ref="G11:G12"/>
    <mergeCell ref="H11:I11"/>
    <mergeCell ref="J11:K11"/>
    <mergeCell ref="L9:M9"/>
    <mergeCell ref="L10:M10"/>
    <mergeCell ref="L11:L12"/>
    <mergeCell ref="M11:M12"/>
    <mergeCell ref="A17:L17"/>
    <mergeCell ref="A23:L23"/>
    <mergeCell ref="P25:R25"/>
    <mergeCell ref="A26:B26"/>
    <mergeCell ref="M26:O26"/>
    <mergeCell ref="Q26:R26"/>
    <mergeCell ref="A24:E24"/>
    <mergeCell ref="A25:K25"/>
    <mergeCell ref="M25:O25"/>
    <mergeCell ref="C26:K26"/>
  </mergeCells>
  <printOptions horizontalCentered="1"/>
  <pageMargins left="0" right="0" top="0" bottom="0" header="0" footer="0"/>
  <pageSetup paperSize="9" scale="39" orientation="landscape" horizontalDpi="1200" verticalDpi="1200" r:id="rId1"/>
  <headerFooter>
    <oddFooter>&amp;CPágina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E7119-AFC7-4C4E-A2EE-F7EC278CC29B}">
  <sheetPr>
    <tabColor rgb="FF7030A0"/>
  </sheetPr>
  <dimension ref="A1:Z35"/>
  <sheetViews>
    <sheetView view="pageBreakPreview" zoomScale="59" zoomScaleNormal="85" zoomScaleSheetLayoutView="59" workbookViewId="0">
      <pane xSplit="11" ySplit="12" topLeftCell="L22" activePane="bottomRight" state="frozen"/>
      <selection pane="topRight" activeCell="I1" sqref="I1"/>
      <selection pane="bottomLeft" activeCell="A13" sqref="A13"/>
      <selection pane="bottomRight" activeCell="Q36" sqref="Q36"/>
    </sheetView>
  </sheetViews>
  <sheetFormatPr baseColWidth="10" defaultColWidth="11.42578125" defaultRowHeight="12.75" x14ac:dyDescent="0.2"/>
  <cols>
    <col min="1" max="1" width="10" style="50" customWidth="1"/>
    <col min="2" max="2" width="8.5703125" style="50" customWidth="1"/>
    <col min="3" max="4" width="6.85546875" style="50" customWidth="1"/>
    <col min="5" max="5" width="13.42578125" style="50" bestFit="1" customWidth="1"/>
    <col min="6" max="6" width="6.85546875" style="50" customWidth="1"/>
    <col min="7" max="7" width="22" style="50" customWidth="1"/>
    <col min="8" max="8" width="9.7109375" style="50" customWidth="1"/>
    <col min="9" max="9" width="10.5703125" style="50" customWidth="1"/>
    <col min="10" max="10" width="24.42578125" style="50" customWidth="1"/>
    <col min="11" max="11" width="48.85546875" style="50" customWidth="1"/>
    <col min="12" max="12" width="15.5703125" style="50" customWidth="1"/>
    <col min="13" max="13" width="27.42578125" style="50" customWidth="1"/>
    <col min="14" max="15" width="31.42578125" style="50" customWidth="1"/>
    <col min="16" max="16" width="40.5703125" style="50" customWidth="1"/>
    <col min="17" max="17" width="29.5703125" style="50" customWidth="1"/>
    <col min="18" max="18" width="31.42578125" style="50" customWidth="1"/>
    <col min="19" max="19" width="30.28515625" style="50" bestFit="1" customWidth="1"/>
    <col min="20" max="20" width="23.42578125" style="50" bestFit="1" customWidth="1"/>
    <col min="21" max="21" width="16.42578125" style="50" bestFit="1" customWidth="1"/>
    <col min="22" max="22" width="19.28515625" style="50" bestFit="1" customWidth="1"/>
    <col min="23" max="23" width="27" style="50" customWidth="1"/>
    <col min="24" max="24" width="24.42578125" style="50" customWidth="1"/>
    <col min="25" max="25" width="27.85546875" style="50" bestFit="1" customWidth="1"/>
    <col min="26" max="26" width="23.5703125" style="50" bestFit="1" customWidth="1"/>
    <col min="27" max="16384" width="11.42578125" style="50"/>
  </cols>
  <sheetData>
    <row r="1" spans="1:26" s="174" customFormat="1" ht="23.25" customHeight="1" x14ac:dyDescent="0.25">
      <c r="A1" s="876" t="s">
        <v>1</v>
      </c>
      <c r="B1" s="877"/>
      <c r="C1" s="877"/>
      <c r="D1" s="877"/>
      <c r="E1" s="877"/>
      <c r="F1" s="877"/>
      <c r="G1" s="878"/>
      <c r="H1" s="1096" t="s">
        <v>289</v>
      </c>
      <c r="I1" s="1096"/>
      <c r="J1" s="1096"/>
      <c r="K1" s="1096"/>
      <c r="L1" s="1096"/>
      <c r="M1" s="1096"/>
      <c r="N1" s="1096"/>
      <c r="O1" s="1096"/>
      <c r="P1" s="1096"/>
      <c r="Q1" s="1045" t="s">
        <v>5</v>
      </c>
      <c r="R1" s="1045"/>
      <c r="S1" s="1106" t="s">
        <v>102</v>
      </c>
      <c r="T1" s="1107"/>
      <c r="U1" s="1107"/>
      <c r="V1" s="1107"/>
      <c r="W1" s="1107"/>
      <c r="X1" s="1107"/>
      <c r="Y1" s="1107"/>
      <c r="Z1" s="1108"/>
    </row>
    <row r="2" spans="1:26" s="174" customFormat="1" ht="23.25" customHeight="1" x14ac:dyDescent="0.25">
      <c r="A2" s="879" t="s">
        <v>286</v>
      </c>
      <c r="B2" s="879"/>
      <c r="C2" s="879"/>
      <c r="D2" s="879"/>
      <c r="E2" s="879"/>
      <c r="F2" s="879"/>
      <c r="G2" s="879"/>
      <c r="H2" s="1096"/>
      <c r="I2" s="1096"/>
      <c r="J2" s="1096"/>
      <c r="K2" s="1096"/>
      <c r="L2" s="1096"/>
      <c r="M2" s="1096"/>
      <c r="N2" s="1096"/>
      <c r="O2" s="1096"/>
      <c r="P2" s="1096"/>
      <c r="Q2" s="1045"/>
      <c r="R2" s="1045"/>
      <c r="S2" s="1106"/>
      <c r="T2" s="1107"/>
      <c r="U2" s="1107"/>
      <c r="V2" s="1107"/>
      <c r="W2" s="1107"/>
      <c r="X2" s="1107"/>
      <c r="Y2" s="1107"/>
      <c r="Z2" s="1108"/>
    </row>
    <row r="3" spans="1:26" s="174" customFormat="1" ht="23.25" customHeight="1" x14ac:dyDescent="0.25">
      <c r="A3" s="879" t="s">
        <v>287</v>
      </c>
      <c r="B3" s="879"/>
      <c r="C3" s="879"/>
      <c r="D3" s="879"/>
      <c r="E3" s="879"/>
      <c r="F3" s="879"/>
      <c r="G3" s="879"/>
      <c r="H3" s="1096" t="s">
        <v>342</v>
      </c>
      <c r="I3" s="1096"/>
      <c r="J3" s="1096"/>
      <c r="K3" s="1096"/>
      <c r="L3" s="1096"/>
      <c r="M3" s="1096"/>
      <c r="N3" s="1096"/>
      <c r="O3" s="1096"/>
      <c r="P3" s="1096"/>
      <c r="Q3" s="1045"/>
      <c r="R3" s="1045"/>
      <c r="S3" s="1106"/>
      <c r="T3" s="1107"/>
      <c r="U3" s="1107"/>
      <c r="V3" s="1107"/>
      <c r="W3" s="1107"/>
      <c r="X3" s="1107"/>
      <c r="Y3" s="1107"/>
      <c r="Z3" s="1108"/>
    </row>
    <row r="4" spans="1:26" s="174" customFormat="1" ht="23.25" customHeight="1" x14ac:dyDescent="0.25">
      <c r="A4" s="890" t="s">
        <v>288</v>
      </c>
      <c r="B4" s="891"/>
      <c r="C4" s="891"/>
      <c r="D4" s="891"/>
      <c r="E4" s="891"/>
      <c r="F4" s="891"/>
      <c r="G4" s="892"/>
      <c r="H4" s="1096"/>
      <c r="I4" s="1096"/>
      <c r="J4" s="1096"/>
      <c r="K4" s="1096"/>
      <c r="L4" s="1096"/>
      <c r="M4" s="1096"/>
      <c r="N4" s="1096"/>
      <c r="O4" s="1096"/>
      <c r="P4" s="1096"/>
      <c r="Q4" s="1045"/>
      <c r="R4" s="1045"/>
      <c r="S4" s="1106"/>
      <c r="T4" s="1107"/>
      <c r="U4" s="1107"/>
      <c r="V4" s="1107"/>
      <c r="W4" s="1107"/>
      <c r="X4" s="1107"/>
      <c r="Y4" s="1107"/>
      <c r="Z4" s="1108"/>
    </row>
    <row r="5" spans="1:26" s="174" customFormat="1" ht="9.75" customHeight="1" x14ac:dyDescent="0.3">
      <c r="A5" s="1112"/>
      <c r="B5" s="1112"/>
      <c r="C5" s="1112"/>
      <c r="D5" s="1112"/>
      <c r="E5" s="1112"/>
      <c r="F5" s="1112"/>
      <c r="G5" s="1112"/>
      <c r="H5" s="1112"/>
      <c r="I5" s="1112"/>
      <c r="J5" s="1112"/>
      <c r="K5" s="1112"/>
      <c r="L5" s="1112"/>
      <c r="M5" s="1112"/>
      <c r="N5" s="1112"/>
      <c r="O5" s="1112"/>
      <c r="P5" s="1112"/>
      <c r="Q5" s="1112"/>
      <c r="R5" s="1112"/>
      <c r="S5" s="1106"/>
      <c r="T5" s="1107"/>
      <c r="U5" s="1107"/>
      <c r="V5" s="1107"/>
      <c r="W5" s="1107"/>
      <c r="X5" s="1107"/>
      <c r="Y5" s="1107"/>
      <c r="Z5" s="1108"/>
    </row>
    <row r="6" spans="1:26" s="174" customFormat="1" ht="24.75" customHeight="1" x14ac:dyDescent="0.3">
      <c r="A6" s="441"/>
      <c r="B6" s="446"/>
      <c r="C6" s="446"/>
      <c r="D6" s="446"/>
      <c r="E6" s="446"/>
      <c r="F6" s="446"/>
      <c r="G6" s="446"/>
      <c r="H6" s="442"/>
      <c r="I6" s="442"/>
      <c r="J6" s="442"/>
      <c r="K6" s="443"/>
      <c r="L6" s="1095" t="s">
        <v>191</v>
      </c>
      <c r="M6" s="1095"/>
      <c r="N6" s="1095"/>
      <c r="O6" s="1095"/>
      <c r="P6" s="1095"/>
      <c r="Q6" s="1095"/>
      <c r="R6" s="1095"/>
      <c r="S6" s="1106"/>
      <c r="T6" s="1107"/>
      <c r="U6" s="1107"/>
      <c r="V6" s="1107"/>
      <c r="W6" s="1107"/>
      <c r="X6" s="1107"/>
      <c r="Y6" s="1107"/>
      <c r="Z6" s="1108"/>
    </row>
    <row r="7" spans="1:26" s="174" customFormat="1" ht="48.75" customHeight="1" x14ac:dyDescent="0.25">
      <c r="A7" s="1100" t="s">
        <v>103</v>
      </c>
      <c r="B7" s="1101"/>
      <c r="C7" s="1101"/>
      <c r="D7" s="1101"/>
      <c r="E7" s="1101"/>
      <c r="F7" s="1101"/>
      <c r="G7" s="1113" t="s">
        <v>122</v>
      </c>
      <c r="H7" s="1113"/>
      <c r="I7" s="1113"/>
      <c r="J7" s="1113"/>
      <c r="K7" s="1114"/>
      <c r="L7" s="1115" t="s">
        <v>7</v>
      </c>
      <c r="M7" s="1116"/>
      <c r="N7" s="447">
        <v>0</v>
      </c>
      <c r="O7" s="448"/>
      <c r="P7" s="449" t="s">
        <v>8</v>
      </c>
      <c r="Q7" s="447">
        <v>2500000000</v>
      </c>
      <c r="R7" s="450"/>
      <c r="S7" s="1106"/>
      <c r="T7" s="1107"/>
      <c r="U7" s="1107"/>
      <c r="V7" s="1107"/>
      <c r="W7" s="1107"/>
      <c r="X7" s="1107"/>
      <c r="Y7" s="1107"/>
      <c r="Z7" s="1108"/>
    </row>
    <row r="8" spans="1:26" s="174" customFormat="1" ht="27" customHeight="1" x14ac:dyDescent="0.25">
      <c r="A8" s="451"/>
      <c r="B8" s="452"/>
      <c r="C8" s="452"/>
      <c r="D8" s="452"/>
      <c r="E8" s="452"/>
      <c r="F8" s="452"/>
      <c r="G8" s="452"/>
      <c r="H8" s="452"/>
      <c r="I8" s="452"/>
      <c r="J8" s="452"/>
      <c r="K8" s="453"/>
      <c r="L8" s="1117" t="s">
        <v>9</v>
      </c>
      <c r="M8" s="1118"/>
      <c r="N8" s="454">
        <v>0</v>
      </c>
      <c r="O8" s="455"/>
      <c r="P8" s="456" t="s">
        <v>10</v>
      </c>
      <c r="Q8" s="454">
        <v>0</v>
      </c>
      <c r="R8" s="453"/>
      <c r="S8" s="1109"/>
      <c r="T8" s="1110"/>
      <c r="U8" s="1110"/>
      <c r="V8" s="1110"/>
      <c r="W8" s="1110"/>
      <c r="X8" s="1110"/>
      <c r="Y8" s="1110"/>
      <c r="Z8" s="1111"/>
    </row>
    <row r="9" spans="1:26" s="174" customFormat="1" ht="20.25" customHeight="1" x14ac:dyDescent="0.3">
      <c r="A9" s="1100" t="s">
        <v>11</v>
      </c>
      <c r="B9" s="1101"/>
      <c r="C9" s="1101"/>
      <c r="D9" s="1101"/>
      <c r="E9" s="1101"/>
      <c r="F9" s="1101"/>
      <c r="G9" s="1101"/>
      <c r="H9" s="1102">
        <v>2018011000703</v>
      </c>
      <c r="I9" s="1102"/>
      <c r="J9" s="1102"/>
      <c r="K9" s="1103"/>
      <c r="L9" s="1104"/>
      <c r="M9" s="1105"/>
      <c r="N9" s="457"/>
      <c r="O9" s="458"/>
      <c r="P9" s="444"/>
      <c r="Q9" s="444"/>
      <c r="R9" s="445"/>
      <c r="S9" s="1091" t="s">
        <v>12</v>
      </c>
      <c r="T9" s="1091" t="s">
        <v>13</v>
      </c>
      <c r="U9" s="1091" t="s">
        <v>14</v>
      </c>
      <c r="V9" s="1091" t="s">
        <v>15</v>
      </c>
      <c r="W9" s="1091" t="s">
        <v>16</v>
      </c>
      <c r="X9" s="1091" t="s">
        <v>17</v>
      </c>
      <c r="Y9" s="1091" t="s">
        <v>18</v>
      </c>
      <c r="Z9" s="1091" t="s">
        <v>19</v>
      </c>
    </row>
    <row r="10" spans="1:26" s="174" customFormat="1" ht="27" customHeight="1" x14ac:dyDescent="0.3">
      <c r="A10" s="459"/>
      <c r="B10" s="460"/>
      <c r="C10" s="460"/>
      <c r="D10" s="460"/>
      <c r="E10" s="460"/>
      <c r="F10" s="460"/>
      <c r="G10" s="460"/>
      <c r="H10" s="831"/>
      <c r="I10" s="831"/>
      <c r="J10" s="831"/>
      <c r="K10" s="832"/>
      <c r="L10" s="1093" t="s">
        <v>20</v>
      </c>
      <c r="M10" s="1094"/>
      <c r="N10" s="461">
        <f>+N7+N8+Q7+Q8</f>
        <v>2500000000</v>
      </c>
      <c r="O10" s="462"/>
      <c r="P10" s="463"/>
      <c r="Q10" s="463"/>
      <c r="R10" s="464"/>
      <c r="S10" s="1092"/>
      <c r="T10" s="1092"/>
      <c r="U10" s="1092"/>
      <c r="V10" s="1092"/>
      <c r="W10" s="1092"/>
      <c r="X10" s="1092"/>
      <c r="Y10" s="1092"/>
      <c r="Z10" s="1092"/>
    </row>
    <row r="11" spans="1:26" s="166" customFormat="1" ht="67.5" customHeight="1" x14ac:dyDescent="0.2">
      <c r="A11" s="1095" t="s">
        <v>21</v>
      </c>
      <c r="B11" s="1095"/>
      <c r="C11" s="1095"/>
      <c r="D11" s="1095"/>
      <c r="E11" s="1095"/>
      <c r="F11" s="1095"/>
      <c r="G11" s="1095" t="s">
        <v>22</v>
      </c>
      <c r="H11" s="1095" t="s">
        <v>23</v>
      </c>
      <c r="I11" s="1095"/>
      <c r="J11" s="1096" t="s">
        <v>24</v>
      </c>
      <c r="K11" s="1096"/>
      <c r="L11" s="1097" t="s">
        <v>25</v>
      </c>
      <c r="M11" s="1097" t="s">
        <v>26</v>
      </c>
      <c r="N11" s="1097" t="s">
        <v>27</v>
      </c>
      <c r="O11" s="1097" t="s">
        <v>28</v>
      </c>
      <c r="P11" s="1097" t="s">
        <v>29</v>
      </c>
      <c r="Q11" s="1097" t="s">
        <v>30</v>
      </c>
      <c r="R11" s="1099" t="s">
        <v>31</v>
      </c>
      <c r="S11" s="1092"/>
      <c r="T11" s="1092"/>
      <c r="U11" s="1092"/>
      <c r="V11" s="1092"/>
      <c r="W11" s="1092"/>
      <c r="X11" s="1092"/>
      <c r="Y11" s="1092"/>
      <c r="Z11" s="1092"/>
    </row>
    <row r="12" spans="1:26" s="166" customFormat="1" ht="33" customHeight="1" x14ac:dyDescent="0.2">
      <c r="A12" s="829" t="s">
        <v>32</v>
      </c>
      <c r="B12" s="829" t="s">
        <v>33</v>
      </c>
      <c r="C12" s="829" t="s">
        <v>34</v>
      </c>
      <c r="D12" s="829" t="s">
        <v>146</v>
      </c>
      <c r="E12" s="829" t="s">
        <v>142</v>
      </c>
      <c r="F12" s="829" t="s">
        <v>70</v>
      </c>
      <c r="G12" s="1095"/>
      <c r="H12" s="829" t="s">
        <v>35</v>
      </c>
      <c r="I12" s="829" t="s">
        <v>36</v>
      </c>
      <c r="J12" s="830" t="s">
        <v>37</v>
      </c>
      <c r="K12" s="829" t="s">
        <v>38</v>
      </c>
      <c r="L12" s="1098"/>
      <c r="M12" s="1098"/>
      <c r="N12" s="1098"/>
      <c r="O12" s="1098"/>
      <c r="P12" s="1098"/>
      <c r="Q12" s="1098"/>
      <c r="R12" s="1099"/>
      <c r="S12" s="1092"/>
      <c r="T12" s="1092"/>
      <c r="U12" s="1092"/>
      <c r="V12" s="1092"/>
      <c r="W12" s="1092"/>
      <c r="X12" s="1092"/>
      <c r="Y12" s="1092"/>
      <c r="Z12" s="1092"/>
    </row>
    <row r="13" spans="1:26" s="174" customFormat="1" ht="69" customHeight="1" x14ac:dyDescent="0.3">
      <c r="A13" s="830">
        <v>1599</v>
      </c>
      <c r="B13" s="465" t="s">
        <v>93</v>
      </c>
      <c r="C13" s="830">
        <v>1</v>
      </c>
      <c r="D13" s="830">
        <v>0</v>
      </c>
      <c r="E13" s="830">
        <v>1599066</v>
      </c>
      <c r="F13" s="466"/>
      <c r="G13" s="830"/>
      <c r="H13" s="829"/>
      <c r="I13" s="829"/>
      <c r="J13" s="467"/>
      <c r="K13" s="483" t="s">
        <v>2960</v>
      </c>
      <c r="L13" s="830"/>
      <c r="M13" s="468">
        <f>+M14</f>
        <v>350000000</v>
      </c>
      <c r="N13" s="468">
        <f>+N14</f>
        <v>350000000</v>
      </c>
      <c r="O13" s="468">
        <f>SUM(O17:O23)</f>
        <v>0</v>
      </c>
      <c r="P13" s="468">
        <f>+P14</f>
        <v>350000000</v>
      </c>
      <c r="Q13" s="468">
        <f>SUM(Q17:Q23)</f>
        <v>0</v>
      </c>
      <c r="R13" s="468">
        <f>+R14</f>
        <v>350000000</v>
      </c>
      <c r="S13" s="187"/>
      <c r="T13" s="186"/>
      <c r="U13" s="189"/>
      <c r="V13" s="188"/>
      <c r="W13" s="187"/>
      <c r="X13" s="187"/>
      <c r="Y13" s="187"/>
      <c r="Z13" s="186"/>
    </row>
    <row r="14" spans="1:26" s="174" customFormat="1" ht="46.5" customHeight="1" x14ac:dyDescent="0.3">
      <c r="A14" s="830">
        <v>1599</v>
      </c>
      <c r="B14" s="465" t="s">
        <v>93</v>
      </c>
      <c r="C14" s="830">
        <v>1</v>
      </c>
      <c r="D14" s="830">
        <v>0</v>
      </c>
      <c r="E14" s="830">
        <v>1599066</v>
      </c>
      <c r="F14" s="466" t="s">
        <v>106</v>
      </c>
      <c r="G14" s="467"/>
      <c r="H14" s="829"/>
      <c r="I14" s="829"/>
      <c r="J14" s="467"/>
      <c r="K14" s="483" t="s">
        <v>164</v>
      </c>
      <c r="L14" s="830"/>
      <c r="M14" s="468">
        <f t="shared" ref="M14:R14" si="0">+M16</f>
        <v>350000000</v>
      </c>
      <c r="N14" s="468">
        <f t="shared" si="0"/>
        <v>350000000</v>
      </c>
      <c r="O14" s="468">
        <f t="shared" si="0"/>
        <v>0</v>
      </c>
      <c r="P14" s="468">
        <f t="shared" si="0"/>
        <v>350000000</v>
      </c>
      <c r="Q14" s="468">
        <f t="shared" si="0"/>
        <v>0</v>
      </c>
      <c r="R14" s="468">
        <f t="shared" si="0"/>
        <v>350000000</v>
      </c>
      <c r="S14" s="187"/>
      <c r="T14" s="186"/>
      <c r="U14" s="189"/>
      <c r="V14" s="188"/>
      <c r="W14" s="187"/>
      <c r="X14" s="187"/>
      <c r="Y14" s="187"/>
      <c r="Z14" s="186"/>
    </row>
    <row r="15" spans="1:26" s="174" customFormat="1" ht="60.75" customHeight="1" x14ac:dyDescent="0.3">
      <c r="A15" s="830"/>
      <c r="B15" s="465"/>
      <c r="C15" s="830"/>
      <c r="D15" s="830"/>
      <c r="E15" s="830"/>
      <c r="F15" s="466"/>
      <c r="G15" s="467"/>
      <c r="H15" s="829"/>
      <c r="I15" s="829"/>
      <c r="J15" s="470">
        <v>1</v>
      </c>
      <c r="K15" s="483" t="s">
        <v>2959</v>
      </c>
      <c r="L15" s="830"/>
      <c r="M15" s="468"/>
      <c r="N15" s="468"/>
      <c r="O15" s="468"/>
      <c r="P15" s="468"/>
      <c r="Q15" s="468"/>
      <c r="R15" s="468"/>
      <c r="S15" s="187"/>
      <c r="T15" s="186"/>
      <c r="U15" s="189"/>
      <c r="V15" s="188"/>
      <c r="W15" s="187"/>
      <c r="X15" s="187"/>
      <c r="Y15" s="187"/>
      <c r="Z15" s="186"/>
    </row>
    <row r="16" spans="1:26" s="174" customFormat="1" ht="30.75" customHeight="1" x14ac:dyDescent="0.25">
      <c r="A16" s="472">
        <v>1599</v>
      </c>
      <c r="B16" s="465" t="s">
        <v>93</v>
      </c>
      <c r="C16" s="465" t="s">
        <v>92</v>
      </c>
      <c r="D16" s="465" t="s">
        <v>143</v>
      </c>
      <c r="E16" s="472">
        <v>1599066</v>
      </c>
      <c r="F16" s="465" t="s">
        <v>106</v>
      </c>
      <c r="G16" s="472">
        <v>11</v>
      </c>
      <c r="H16" s="469" t="s">
        <v>39</v>
      </c>
      <c r="I16" s="469"/>
      <c r="J16" s="472" t="s">
        <v>40</v>
      </c>
      <c r="K16" s="476" t="s">
        <v>346</v>
      </c>
      <c r="L16" s="472">
        <v>1</v>
      </c>
      <c r="M16" s="372">
        <v>350000000</v>
      </c>
      <c r="N16" s="833">
        <f>+M16*L16</f>
        <v>350000000</v>
      </c>
      <c r="O16" s="474">
        <v>0</v>
      </c>
      <c r="P16" s="474">
        <f>+N16+O16</f>
        <v>350000000</v>
      </c>
      <c r="Q16" s="474">
        <v>0</v>
      </c>
      <c r="R16" s="474">
        <f>+P16-Q16</f>
        <v>350000000</v>
      </c>
      <c r="S16" s="170"/>
      <c r="T16" s="171"/>
      <c r="U16" s="172"/>
      <c r="V16" s="170"/>
      <c r="W16" s="170"/>
      <c r="X16" s="168"/>
      <c r="Y16" s="171"/>
      <c r="Z16" s="173"/>
    </row>
    <row r="17" spans="1:26" s="174" customFormat="1" ht="69" customHeight="1" x14ac:dyDescent="0.3">
      <c r="A17" s="830">
        <v>1599</v>
      </c>
      <c r="B17" s="465" t="s">
        <v>93</v>
      </c>
      <c r="C17" s="830">
        <v>1</v>
      </c>
      <c r="D17" s="830">
        <v>0</v>
      </c>
      <c r="E17" s="830">
        <v>1599069</v>
      </c>
      <c r="F17" s="466"/>
      <c r="G17" s="830"/>
      <c r="H17" s="829"/>
      <c r="I17" s="829"/>
      <c r="J17" s="467"/>
      <c r="K17" s="483" t="s">
        <v>2958</v>
      </c>
      <c r="L17" s="830"/>
      <c r="M17" s="468">
        <f>+M18</f>
        <v>124695238.09523809</v>
      </c>
      <c r="N17" s="468">
        <f>+N18</f>
        <v>2150000000</v>
      </c>
      <c r="O17" s="468">
        <f>SUM(O19:O25)</f>
        <v>0</v>
      </c>
      <c r="P17" s="468">
        <f>+P18</f>
        <v>2150000000</v>
      </c>
      <c r="Q17" s="468">
        <f>SUM(Q19:Q25)</f>
        <v>0</v>
      </c>
      <c r="R17" s="468">
        <f>+R18</f>
        <v>2150000000</v>
      </c>
      <c r="S17" s="187"/>
      <c r="T17" s="186"/>
      <c r="U17" s="189"/>
      <c r="V17" s="188"/>
      <c r="W17" s="187"/>
      <c r="X17" s="187"/>
      <c r="Y17" s="187"/>
      <c r="Z17" s="186"/>
    </row>
    <row r="18" spans="1:26" s="174" customFormat="1" ht="46.5" customHeight="1" x14ac:dyDescent="0.3">
      <c r="A18" s="830">
        <v>1599</v>
      </c>
      <c r="B18" s="465" t="s">
        <v>93</v>
      </c>
      <c r="C18" s="830">
        <v>1</v>
      </c>
      <c r="D18" s="830">
        <v>0</v>
      </c>
      <c r="E18" s="830">
        <v>1599069</v>
      </c>
      <c r="F18" s="466" t="s">
        <v>106</v>
      </c>
      <c r="G18" s="467"/>
      <c r="H18" s="829"/>
      <c r="I18" s="829"/>
      <c r="J18" s="467"/>
      <c r="K18" s="483" t="s">
        <v>164</v>
      </c>
      <c r="L18" s="830"/>
      <c r="M18" s="468">
        <f t="shared" ref="M18:R18" si="1">SUM(M20:M25)</f>
        <v>124695238.09523809</v>
      </c>
      <c r="N18" s="468">
        <f t="shared" si="1"/>
        <v>2150000000</v>
      </c>
      <c r="O18" s="468">
        <f t="shared" si="1"/>
        <v>0</v>
      </c>
      <c r="P18" s="468">
        <f t="shared" si="1"/>
        <v>2150000000</v>
      </c>
      <c r="Q18" s="468">
        <f t="shared" si="1"/>
        <v>0</v>
      </c>
      <c r="R18" s="468">
        <f t="shared" si="1"/>
        <v>2150000000</v>
      </c>
      <c r="S18" s="187"/>
      <c r="T18" s="186"/>
      <c r="U18" s="189"/>
      <c r="V18" s="188"/>
      <c r="W18" s="187"/>
      <c r="X18" s="187"/>
      <c r="Y18" s="187"/>
      <c r="Z18" s="186"/>
    </row>
    <row r="19" spans="1:26" s="174" customFormat="1" ht="37.5" customHeight="1" x14ac:dyDescent="0.3">
      <c r="A19" s="467"/>
      <c r="B19" s="467"/>
      <c r="C19" s="467"/>
      <c r="D19" s="467"/>
      <c r="E19" s="467"/>
      <c r="F19" s="467"/>
      <c r="G19" s="467"/>
      <c r="H19" s="467"/>
      <c r="I19" s="469"/>
      <c r="J19" s="470">
        <v>1</v>
      </c>
      <c r="K19" s="471" t="s">
        <v>161</v>
      </c>
      <c r="L19" s="472"/>
      <c r="M19" s="473"/>
      <c r="N19" s="474"/>
      <c r="O19" s="474"/>
      <c r="P19" s="474"/>
      <c r="Q19" s="474"/>
      <c r="R19" s="474"/>
      <c r="S19" s="169"/>
      <c r="T19" s="176"/>
      <c r="U19" s="177"/>
      <c r="V19" s="178"/>
      <c r="W19" s="185"/>
      <c r="X19" s="179"/>
      <c r="Y19" s="180"/>
      <c r="Z19" s="180"/>
    </row>
    <row r="20" spans="1:26" s="174" customFormat="1" ht="48" customHeight="1" x14ac:dyDescent="0.25">
      <c r="A20" s="472">
        <v>1599</v>
      </c>
      <c r="B20" s="465" t="s">
        <v>93</v>
      </c>
      <c r="C20" s="465" t="s">
        <v>92</v>
      </c>
      <c r="D20" s="465" t="s">
        <v>143</v>
      </c>
      <c r="E20" s="472">
        <v>1599069</v>
      </c>
      <c r="F20" s="465" t="s">
        <v>106</v>
      </c>
      <c r="G20" s="472">
        <v>11</v>
      </c>
      <c r="H20" s="469" t="s">
        <v>39</v>
      </c>
      <c r="I20" s="469"/>
      <c r="J20" s="475" t="s">
        <v>40</v>
      </c>
      <c r="K20" s="476" t="s">
        <v>343</v>
      </c>
      <c r="L20" s="472">
        <v>35</v>
      </c>
      <c r="M20" s="372">
        <v>8142857.1428571427</v>
      </c>
      <c r="N20" s="833">
        <f>+M20*L20</f>
        <v>285000000</v>
      </c>
      <c r="O20" s="474">
        <v>0</v>
      </c>
      <c r="P20" s="474">
        <f>+N20+O20</f>
        <v>285000000</v>
      </c>
      <c r="Q20" s="474">
        <v>0</v>
      </c>
      <c r="R20" s="474">
        <f>+P20-Q20</f>
        <v>285000000</v>
      </c>
      <c r="S20" s="170"/>
      <c r="T20" s="170"/>
      <c r="U20" s="172"/>
      <c r="V20" s="170"/>
      <c r="W20" s="170"/>
      <c r="X20" s="168"/>
      <c r="Y20" s="171"/>
      <c r="Z20" s="173"/>
    </row>
    <row r="21" spans="1:26" s="174" customFormat="1" ht="40.5" customHeight="1" x14ac:dyDescent="0.25">
      <c r="A21" s="472">
        <v>1599</v>
      </c>
      <c r="B21" s="465" t="s">
        <v>93</v>
      </c>
      <c r="C21" s="465" t="s">
        <v>92</v>
      </c>
      <c r="D21" s="465" t="s">
        <v>143</v>
      </c>
      <c r="E21" s="472">
        <v>1599069</v>
      </c>
      <c r="F21" s="465" t="s">
        <v>106</v>
      </c>
      <c r="G21" s="472">
        <v>11</v>
      </c>
      <c r="H21" s="469" t="s">
        <v>39</v>
      </c>
      <c r="I21" s="469"/>
      <c r="J21" s="475" t="s">
        <v>41</v>
      </c>
      <c r="K21" s="476" t="s">
        <v>344</v>
      </c>
      <c r="L21" s="472">
        <v>70</v>
      </c>
      <c r="M21" s="372">
        <v>12985714.285714285</v>
      </c>
      <c r="N21" s="833">
        <f>+M21*L21</f>
        <v>909000000</v>
      </c>
      <c r="O21" s="474">
        <v>0</v>
      </c>
      <c r="P21" s="474">
        <f>+N21+O21</f>
        <v>909000000</v>
      </c>
      <c r="Q21" s="474">
        <v>0</v>
      </c>
      <c r="R21" s="474">
        <f>+P21-Q21</f>
        <v>909000000</v>
      </c>
      <c r="S21" s="170"/>
      <c r="T21" s="170"/>
      <c r="U21" s="172"/>
      <c r="V21" s="170"/>
      <c r="W21" s="170"/>
      <c r="X21" s="168"/>
      <c r="Y21" s="171"/>
      <c r="Z21" s="173"/>
    </row>
    <row r="22" spans="1:26" s="174" customFormat="1" ht="50.25" customHeight="1" x14ac:dyDescent="0.25">
      <c r="A22" s="472"/>
      <c r="B22" s="465"/>
      <c r="C22" s="465"/>
      <c r="D22" s="465"/>
      <c r="E22" s="465"/>
      <c r="F22" s="466"/>
      <c r="G22" s="472"/>
      <c r="H22" s="469"/>
      <c r="I22" s="469"/>
      <c r="J22" s="830">
        <v>2</v>
      </c>
      <c r="K22" s="477" t="s">
        <v>2957</v>
      </c>
      <c r="L22" s="472"/>
      <c r="M22" s="517"/>
      <c r="N22" s="474"/>
      <c r="O22" s="474"/>
      <c r="P22" s="474"/>
      <c r="Q22" s="474"/>
      <c r="R22" s="474"/>
      <c r="S22" s="170"/>
      <c r="T22" s="170"/>
      <c r="U22" s="172"/>
      <c r="V22" s="170"/>
      <c r="W22" s="170"/>
      <c r="X22" s="168"/>
      <c r="Y22" s="171"/>
      <c r="Z22" s="173"/>
    </row>
    <row r="23" spans="1:26" s="174" customFormat="1" ht="30.75" customHeight="1" x14ac:dyDescent="0.25">
      <c r="A23" s="472">
        <v>1599</v>
      </c>
      <c r="B23" s="465" t="s">
        <v>93</v>
      </c>
      <c r="C23" s="465" t="s">
        <v>92</v>
      </c>
      <c r="D23" s="465" t="s">
        <v>143</v>
      </c>
      <c r="E23" s="472">
        <v>1599069</v>
      </c>
      <c r="F23" s="465" t="s">
        <v>106</v>
      </c>
      <c r="G23" s="472">
        <v>11</v>
      </c>
      <c r="H23" s="469" t="s">
        <v>39</v>
      </c>
      <c r="I23" s="469"/>
      <c r="J23" s="472" t="s">
        <v>47</v>
      </c>
      <c r="K23" s="476" t="s">
        <v>160</v>
      </c>
      <c r="L23" s="472">
        <v>240</v>
      </c>
      <c r="M23" s="372">
        <v>3566666.6666666665</v>
      </c>
      <c r="N23" s="833">
        <f>L23*M23</f>
        <v>856000000</v>
      </c>
      <c r="O23" s="474">
        <v>0</v>
      </c>
      <c r="P23" s="474">
        <f>+N23+O23</f>
        <v>856000000</v>
      </c>
      <c r="Q23" s="474">
        <v>0</v>
      </c>
      <c r="R23" s="474">
        <f>+P23-Q23</f>
        <v>856000000</v>
      </c>
      <c r="S23" s="170"/>
      <c r="T23" s="171"/>
      <c r="U23" s="172"/>
      <c r="V23" s="170"/>
      <c r="W23" s="170"/>
      <c r="X23" s="168"/>
      <c r="Y23" s="171"/>
      <c r="Z23" s="173"/>
    </row>
    <row r="24" spans="1:26" s="174" customFormat="1" ht="50.25" customHeight="1" x14ac:dyDescent="0.25">
      <c r="A24" s="472"/>
      <c r="B24" s="465"/>
      <c r="C24" s="465"/>
      <c r="D24" s="465"/>
      <c r="E24" s="465"/>
      <c r="F24" s="466"/>
      <c r="G24" s="472"/>
      <c r="H24" s="469"/>
      <c r="I24" s="469"/>
      <c r="J24" s="830">
        <v>3</v>
      </c>
      <c r="K24" s="477" t="s">
        <v>2956</v>
      </c>
      <c r="L24" s="472"/>
      <c r="M24" s="517"/>
      <c r="N24" s="474"/>
      <c r="O24" s="474"/>
      <c r="P24" s="474"/>
      <c r="Q24" s="474"/>
      <c r="R24" s="474"/>
      <c r="S24" s="170"/>
      <c r="T24" s="170"/>
      <c r="U24" s="172"/>
      <c r="V24" s="170"/>
      <c r="W24" s="170"/>
      <c r="X24" s="168"/>
      <c r="Y24" s="171"/>
      <c r="Z24" s="173"/>
    </row>
    <row r="25" spans="1:26" s="174" customFormat="1" ht="30.75" customHeight="1" x14ac:dyDescent="0.25">
      <c r="A25" s="472">
        <v>1599</v>
      </c>
      <c r="B25" s="465" t="s">
        <v>93</v>
      </c>
      <c r="C25" s="465" t="s">
        <v>92</v>
      </c>
      <c r="D25" s="465" t="s">
        <v>143</v>
      </c>
      <c r="E25" s="472">
        <v>1599069</v>
      </c>
      <c r="F25" s="465" t="s">
        <v>106</v>
      </c>
      <c r="G25" s="472">
        <v>11</v>
      </c>
      <c r="H25" s="469" t="s">
        <v>39</v>
      </c>
      <c r="I25" s="469"/>
      <c r="J25" s="472" t="s">
        <v>42</v>
      </c>
      <c r="K25" s="476" t="s">
        <v>345</v>
      </c>
      <c r="L25" s="472">
        <v>1</v>
      </c>
      <c r="M25" s="372">
        <v>100000000</v>
      </c>
      <c r="N25" s="474">
        <f>+M25*L25</f>
        <v>100000000</v>
      </c>
      <c r="O25" s="474">
        <v>0</v>
      </c>
      <c r="P25" s="474">
        <f>+N25+O25</f>
        <v>100000000</v>
      </c>
      <c r="Q25" s="474">
        <v>0</v>
      </c>
      <c r="R25" s="474">
        <f>+P25-Q25</f>
        <v>100000000</v>
      </c>
      <c r="S25" s="170"/>
      <c r="T25" s="171"/>
      <c r="U25" s="172"/>
      <c r="V25" s="170"/>
      <c r="W25" s="170"/>
      <c r="X25" s="168"/>
      <c r="Y25" s="171"/>
      <c r="Z25" s="173"/>
    </row>
    <row r="26" spans="1:26" s="174" customFormat="1" ht="25.5" customHeight="1" x14ac:dyDescent="0.25">
      <c r="A26" s="1084" t="s">
        <v>51</v>
      </c>
      <c r="B26" s="1085"/>
      <c r="C26" s="1085"/>
      <c r="D26" s="1085"/>
      <c r="E26" s="1085"/>
      <c r="F26" s="1085"/>
      <c r="G26" s="1085"/>
      <c r="H26" s="1085"/>
      <c r="I26" s="1085"/>
      <c r="J26" s="1085"/>
      <c r="K26" s="1085"/>
      <c r="L26" s="1086"/>
      <c r="M26" s="468"/>
      <c r="N26" s="468">
        <f>N20+N21+N23+N25</f>
        <v>2150000000</v>
      </c>
      <c r="O26" s="468">
        <f>O20+O21+O23+O25</f>
        <v>0</v>
      </c>
      <c r="P26" s="468">
        <f>P20+P21+P23+P25</f>
        <v>2150000000</v>
      </c>
      <c r="Q26" s="468">
        <f>Q20+Q21+Q23+Q25</f>
        <v>0</v>
      </c>
      <c r="R26" s="468">
        <f>R20+R21+R23+R25</f>
        <v>2150000000</v>
      </c>
    </row>
    <row r="27" spans="1:26" s="174" customFormat="1" ht="23.25" customHeight="1" x14ac:dyDescent="0.25">
      <c r="A27" s="478" t="s">
        <v>44</v>
      </c>
      <c r="B27" s="479"/>
      <c r="C27" s="479"/>
      <c r="D27" s="479"/>
      <c r="E27" s="479"/>
      <c r="F27" s="479"/>
      <c r="G27" s="479"/>
      <c r="H27" s="479"/>
      <c r="I27" s="479"/>
      <c r="J27" s="479"/>
      <c r="K27" s="1087"/>
      <c r="L27" s="1088"/>
      <c r="M27" s="468"/>
      <c r="N27" s="468">
        <f>N17+N14</f>
        <v>2500000000</v>
      </c>
      <c r="O27" s="468">
        <f>O17+O14</f>
        <v>0</v>
      </c>
      <c r="P27" s="468">
        <f>P17+P14</f>
        <v>2500000000</v>
      </c>
      <c r="Q27" s="468">
        <f>Q17+Q14</f>
        <v>0</v>
      </c>
      <c r="R27" s="468">
        <f>R17+R14</f>
        <v>2500000000</v>
      </c>
    </row>
    <row r="28" spans="1:26" s="174" customFormat="1" ht="104.25" customHeight="1" x14ac:dyDescent="0.25">
      <c r="A28" s="1079" t="s">
        <v>151</v>
      </c>
      <c r="B28" s="1089"/>
      <c r="C28" s="1089"/>
      <c r="D28" s="1089"/>
      <c r="E28" s="1089"/>
      <c r="F28" s="1089"/>
      <c r="G28" s="1089"/>
      <c r="H28" s="1089"/>
      <c r="I28" s="1089"/>
      <c r="J28" s="1089"/>
      <c r="K28" s="1090"/>
      <c r="L28" s="480" t="s">
        <v>45</v>
      </c>
      <c r="M28" s="1080" t="s">
        <v>239</v>
      </c>
      <c r="N28" s="1080"/>
      <c r="O28" s="1083"/>
      <c r="P28" s="1079" t="s">
        <v>2954</v>
      </c>
      <c r="Q28" s="1080"/>
      <c r="R28" s="1083"/>
      <c r="S28" s="183"/>
      <c r="T28" s="184"/>
    </row>
    <row r="29" spans="1:26" s="181" customFormat="1" ht="39" customHeight="1" x14ac:dyDescent="0.25">
      <c r="A29" s="1079" t="s">
        <v>46</v>
      </c>
      <c r="B29" s="1080"/>
      <c r="C29" s="1081">
        <v>44197</v>
      </c>
      <c r="D29" s="1081"/>
      <c r="E29" s="1081"/>
      <c r="F29" s="1081"/>
      <c r="G29" s="1081"/>
      <c r="H29" s="1081"/>
      <c r="I29" s="1081"/>
      <c r="J29" s="1081"/>
      <c r="K29" s="1082"/>
      <c r="L29" s="481" t="str">
        <f>+A29</f>
        <v>FECHA:</v>
      </c>
      <c r="M29" s="1081">
        <f>+C29</f>
        <v>44197</v>
      </c>
      <c r="N29" s="1080"/>
      <c r="O29" s="1080"/>
      <c r="P29" s="482" t="str">
        <f>+L29</f>
        <v>FECHA:</v>
      </c>
      <c r="Q29" s="1081">
        <f>+M29</f>
        <v>44197</v>
      </c>
      <c r="R29" s="1083"/>
      <c r="S29" s="184"/>
      <c r="T29" s="183"/>
      <c r="U29" s="182"/>
    </row>
    <row r="30" spans="1:26" ht="20.25" x14ac:dyDescent="0.3">
      <c r="A30" s="460"/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</row>
    <row r="33" spans="16:18" s="135" customFormat="1" ht="32.25" customHeight="1" x14ac:dyDescent="0.25">
      <c r="P33" s="136" t="s">
        <v>98</v>
      </c>
      <c r="Q33" s="150">
        <v>2500000000</v>
      </c>
      <c r="R33" s="138" t="e">
        <f>+Q33-#REF!</f>
        <v>#REF!</v>
      </c>
    </row>
    <row r="34" spans="16:18" s="137" customFormat="1" ht="32.25" customHeight="1" x14ac:dyDescent="0.25">
      <c r="P34" s="136" t="s">
        <v>67</v>
      </c>
      <c r="Q34" s="151">
        <v>0</v>
      </c>
      <c r="R34" s="139">
        <f>+Q34-Q27</f>
        <v>0</v>
      </c>
    </row>
    <row r="35" spans="16:18" x14ac:dyDescent="0.2">
      <c r="Q35" s="854">
        <f>Q33-Q34</f>
        <v>2500000000</v>
      </c>
    </row>
  </sheetData>
  <mergeCells count="46">
    <mergeCell ref="A1:G1"/>
    <mergeCell ref="H1:P2"/>
    <mergeCell ref="Q1:R4"/>
    <mergeCell ref="S1:Z8"/>
    <mergeCell ref="A2:G2"/>
    <mergeCell ref="A3:G3"/>
    <mergeCell ref="H3:P4"/>
    <mergeCell ref="A4:G4"/>
    <mergeCell ref="A5:R5"/>
    <mergeCell ref="L6:R6"/>
    <mergeCell ref="A7:F7"/>
    <mergeCell ref="G7:K7"/>
    <mergeCell ref="L7:M7"/>
    <mergeCell ref="L8:M8"/>
    <mergeCell ref="X9:X12"/>
    <mergeCell ref="Y9:Y12"/>
    <mergeCell ref="A9:G9"/>
    <mergeCell ref="H9:K9"/>
    <mergeCell ref="L9:M9"/>
    <mergeCell ref="S9:S12"/>
    <mergeCell ref="T9:T12"/>
    <mergeCell ref="Z9:Z12"/>
    <mergeCell ref="L10:M10"/>
    <mergeCell ref="A11:F11"/>
    <mergeCell ref="G11:G12"/>
    <mergeCell ref="H11:I11"/>
    <mergeCell ref="J11:K11"/>
    <mergeCell ref="L11:L12"/>
    <mergeCell ref="M11:M12"/>
    <mergeCell ref="N11:N12"/>
    <mergeCell ref="O11:O12"/>
    <mergeCell ref="P11:P12"/>
    <mergeCell ref="Q11:Q12"/>
    <mergeCell ref="R11:R12"/>
    <mergeCell ref="U9:U12"/>
    <mergeCell ref="V9:V12"/>
    <mergeCell ref="W9:W12"/>
    <mergeCell ref="A29:B29"/>
    <mergeCell ref="C29:K29"/>
    <mergeCell ref="M29:O29"/>
    <mergeCell ref="Q29:R29"/>
    <mergeCell ref="A26:L26"/>
    <mergeCell ref="K27:L27"/>
    <mergeCell ref="A28:K28"/>
    <mergeCell ref="M28:O28"/>
    <mergeCell ref="P28:R28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38" fitToHeight="2" orientation="landscape" r:id="rId1"/>
  <headerFooter>
    <oddFooter>&amp;CPágina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8591C-FE3A-4384-835A-7CA8F624193C}">
  <sheetPr>
    <tabColor rgb="FF7030A0"/>
  </sheetPr>
  <dimension ref="A1:AB28"/>
  <sheetViews>
    <sheetView view="pageBreakPreview" topLeftCell="A4" zoomScale="80" zoomScaleNormal="85" zoomScaleSheetLayoutView="80" workbookViewId="0">
      <selection activeCell="Q20" sqref="Q20"/>
    </sheetView>
  </sheetViews>
  <sheetFormatPr baseColWidth="10" defaultColWidth="11.42578125" defaultRowHeight="12.75" x14ac:dyDescent="0.2"/>
  <cols>
    <col min="1" max="4" width="6.85546875" style="231" customWidth="1"/>
    <col min="5" max="5" width="12.28515625" style="231" bestFit="1" customWidth="1"/>
    <col min="6" max="6" width="6.85546875" style="231" customWidth="1"/>
    <col min="7" max="7" width="12.7109375" style="231" customWidth="1"/>
    <col min="8" max="9" width="6.140625" style="231" customWidth="1"/>
    <col min="10" max="10" width="15.7109375" style="231" customWidth="1"/>
    <col min="11" max="11" width="48.85546875" style="231" customWidth="1"/>
    <col min="12" max="12" width="10.7109375" style="231" customWidth="1"/>
    <col min="13" max="13" width="27.42578125" style="231" customWidth="1"/>
    <col min="14" max="15" width="31.42578125" style="231" customWidth="1"/>
    <col min="16" max="16" width="34.140625" style="286" customWidth="1"/>
    <col min="17" max="17" width="29.5703125" style="231" customWidth="1"/>
    <col min="18" max="18" width="31.42578125" style="286" customWidth="1"/>
    <col min="19" max="19" width="30.28515625" style="231" bestFit="1" customWidth="1"/>
    <col min="20" max="20" width="23.42578125" style="231" bestFit="1" customWidth="1"/>
    <col min="21" max="21" width="16.42578125" style="231" bestFit="1" customWidth="1"/>
    <col min="22" max="22" width="19.28515625" style="231" bestFit="1" customWidth="1"/>
    <col min="23" max="23" width="27" style="231" customWidth="1"/>
    <col min="24" max="24" width="24.42578125" style="231" customWidth="1"/>
    <col min="25" max="25" width="27.85546875" style="231" bestFit="1" customWidth="1"/>
    <col min="26" max="26" width="23.5703125" style="231" bestFit="1" customWidth="1"/>
    <col min="27" max="16384" width="11.42578125" style="231"/>
  </cols>
  <sheetData>
    <row r="1" spans="1:26" s="196" customFormat="1" ht="23.25" customHeight="1" x14ac:dyDescent="0.25">
      <c r="A1" s="876" t="s">
        <v>1</v>
      </c>
      <c r="B1" s="877"/>
      <c r="C1" s="877"/>
      <c r="D1" s="877"/>
      <c r="E1" s="877"/>
      <c r="F1" s="877"/>
      <c r="G1" s="878"/>
      <c r="H1" s="889" t="s">
        <v>289</v>
      </c>
      <c r="I1" s="889"/>
      <c r="J1" s="889"/>
      <c r="K1" s="889"/>
      <c r="L1" s="889"/>
      <c r="M1" s="889"/>
      <c r="N1" s="889"/>
      <c r="O1" s="889"/>
      <c r="P1" s="889"/>
      <c r="Q1" s="880" t="s">
        <v>5</v>
      </c>
      <c r="R1" s="880"/>
      <c r="S1" s="983" t="s">
        <v>102</v>
      </c>
      <c r="T1" s="887"/>
      <c r="U1" s="887"/>
      <c r="V1" s="887"/>
      <c r="W1" s="887"/>
      <c r="X1" s="887"/>
      <c r="Y1" s="887"/>
      <c r="Z1" s="984"/>
    </row>
    <row r="2" spans="1:26" s="196" customFormat="1" ht="23.25" customHeight="1" x14ac:dyDescent="0.25">
      <c r="A2" s="879" t="s">
        <v>286</v>
      </c>
      <c r="B2" s="879"/>
      <c r="C2" s="879"/>
      <c r="D2" s="879"/>
      <c r="E2" s="879"/>
      <c r="F2" s="879"/>
      <c r="G2" s="879"/>
      <c r="H2" s="889"/>
      <c r="I2" s="889"/>
      <c r="J2" s="889"/>
      <c r="K2" s="889"/>
      <c r="L2" s="889"/>
      <c r="M2" s="889"/>
      <c r="N2" s="889"/>
      <c r="O2" s="889"/>
      <c r="P2" s="889"/>
      <c r="Q2" s="880"/>
      <c r="R2" s="880"/>
      <c r="S2" s="983"/>
      <c r="T2" s="887"/>
      <c r="U2" s="887"/>
      <c r="V2" s="887"/>
      <c r="W2" s="887"/>
      <c r="X2" s="887"/>
      <c r="Y2" s="887"/>
      <c r="Z2" s="984"/>
    </row>
    <row r="3" spans="1:26" s="196" customFormat="1" ht="23.25" customHeight="1" x14ac:dyDescent="0.25">
      <c r="A3" s="879" t="s">
        <v>287</v>
      </c>
      <c r="B3" s="879"/>
      <c r="C3" s="879"/>
      <c r="D3" s="879"/>
      <c r="E3" s="879"/>
      <c r="F3" s="879"/>
      <c r="G3" s="879"/>
      <c r="H3" s="889" t="s">
        <v>290</v>
      </c>
      <c r="I3" s="889"/>
      <c r="J3" s="889"/>
      <c r="K3" s="889"/>
      <c r="L3" s="889"/>
      <c r="M3" s="889"/>
      <c r="N3" s="889"/>
      <c r="O3" s="889"/>
      <c r="P3" s="889"/>
      <c r="Q3" s="880"/>
      <c r="R3" s="880"/>
      <c r="S3" s="983"/>
      <c r="T3" s="887"/>
      <c r="U3" s="887"/>
      <c r="V3" s="887"/>
      <c r="W3" s="887"/>
      <c r="X3" s="887"/>
      <c r="Y3" s="887"/>
      <c r="Z3" s="984"/>
    </row>
    <row r="4" spans="1:26" s="196" customFormat="1" ht="23.25" customHeight="1" x14ac:dyDescent="0.25">
      <c r="A4" s="890" t="s">
        <v>288</v>
      </c>
      <c r="B4" s="891"/>
      <c r="C4" s="891"/>
      <c r="D4" s="891"/>
      <c r="E4" s="891"/>
      <c r="F4" s="891"/>
      <c r="G4" s="892"/>
      <c r="H4" s="889"/>
      <c r="I4" s="889"/>
      <c r="J4" s="889"/>
      <c r="K4" s="889"/>
      <c r="L4" s="889"/>
      <c r="M4" s="889"/>
      <c r="N4" s="889"/>
      <c r="O4" s="889"/>
      <c r="P4" s="889"/>
      <c r="Q4" s="880"/>
      <c r="R4" s="880"/>
      <c r="S4" s="983"/>
      <c r="T4" s="887"/>
      <c r="U4" s="887"/>
      <c r="V4" s="887"/>
      <c r="W4" s="887"/>
      <c r="X4" s="887"/>
      <c r="Y4" s="887"/>
      <c r="Z4" s="984"/>
    </row>
    <row r="5" spans="1:26" s="196" customFormat="1" ht="9.75" customHeight="1" x14ac:dyDescent="0.25">
      <c r="A5" s="989"/>
      <c r="B5" s="989"/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989"/>
      <c r="S5" s="983"/>
      <c r="T5" s="887"/>
      <c r="U5" s="887"/>
      <c r="V5" s="887"/>
      <c r="W5" s="887"/>
      <c r="X5" s="887"/>
      <c r="Y5" s="887"/>
      <c r="Z5" s="984"/>
    </row>
    <row r="6" spans="1:26" s="196" customFormat="1" ht="24.75" customHeight="1" x14ac:dyDescent="0.25">
      <c r="A6" s="240"/>
      <c r="B6" s="245"/>
      <c r="C6" s="245"/>
      <c r="D6" s="245"/>
      <c r="E6" s="245"/>
      <c r="F6" s="245"/>
      <c r="G6" s="245"/>
      <c r="H6" s="241"/>
      <c r="I6" s="241"/>
      <c r="J6" s="241"/>
      <c r="K6" s="242"/>
      <c r="L6" s="990" t="s">
        <v>191</v>
      </c>
      <c r="M6" s="990"/>
      <c r="N6" s="990"/>
      <c r="O6" s="990"/>
      <c r="P6" s="990"/>
      <c r="Q6" s="990"/>
      <c r="R6" s="990"/>
      <c r="S6" s="983"/>
      <c r="T6" s="887"/>
      <c r="U6" s="887"/>
      <c r="V6" s="887"/>
      <c r="W6" s="887"/>
      <c r="X6" s="887"/>
      <c r="Y6" s="887"/>
      <c r="Z6" s="984"/>
    </row>
    <row r="7" spans="1:26" s="196" customFormat="1" ht="48.75" customHeight="1" x14ac:dyDescent="0.25">
      <c r="A7" s="883" t="s">
        <v>103</v>
      </c>
      <c r="B7" s="884"/>
      <c r="C7" s="884"/>
      <c r="D7" s="884"/>
      <c r="E7" s="884"/>
      <c r="F7" s="884"/>
      <c r="G7" s="885" t="s">
        <v>121</v>
      </c>
      <c r="H7" s="885"/>
      <c r="I7" s="885"/>
      <c r="J7" s="885"/>
      <c r="K7" s="886"/>
      <c r="L7" s="991" t="s">
        <v>7</v>
      </c>
      <c r="M7" s="992"/>
      <c r="N7" s="246">
        <v>0</v>
      </c>
      <c r="O7" s="247"/>
      <c r="P7" s="287" t="s">
        <v>8</v>
      </c>
      <c r="Q7" s="246">
        <v>8000000000</v>
      </c>
      <c r="R7" s="288"/>
      <c r="S7" s="983"/>
      <c r="T7" s="887"/>
      <c r="U7" s="887"/>
      <c r="V7" s="887"/>
      <c r="W7" s="887"/>
      <c r="X7" s="887"/>
      <c r="Y7" s="887"/>
      <c r="Z7" s="984"/>
    </row>
    <row r="8" spans="1:26" s="196" customFormat="1" ht="27" customHeight="1" x14ac:dyDescent="0.25">
      <c r="A8" s="250"/>
      <c r="B8" s="251"/>
      <c r="C8" s="251"/>
      <c r="D8" s="251"/>
      <c r="E8" s="251"/>
      <c r="F8" s="251"/>
      <c r="G8" s="251"/>
      <c r="H8" s="251"/>
      <c r="I8" s="251"/>
      <c r="J8" s="251"/>
      <c r="K8" s="252"/>
      <c r="L8" s="987" t="s">
        <v>9</v>
      </c>
      <c r="M8" s="988"/>
      <c r="N8" s="253">
        <v>0</v>
      </c>
      <c r="O8" s="254"/>
      <c r="P8" s="289" t="s">
        <v>10</v>
      </c>
      <c r="Q8" s="253">
        <v>0</v>
      </c>
      <c r="R8" s="290"/>
      <c r="S8" s="985"/>
      <c r="T8" s="888"/>
      <c r="U8" s="888"/>
      <c r="V8" s="888"/>
      <c r="W8" s="888"/>
      <c r="X8" s="888"/>
      <c r="Y8" s="888"/>
      <c r="Z8" s="986"/>
    </row>
    <row r="9" spans="1:26" s="258" customFormat="1" ht="20.25" customHeight="1" x14ac:dyDescent="0.25">
      <c r="A9" s="883" t="s">
        <v>11</v>
      </c>
      <c r="B9" s="884"/>
      <c r="C9" s="884"/>
      <c r="D9" s="884"/>
      <c r="E9" s="884"/>
      <c r="F9" s="884"/>
      <c r="G9" s="884"/>
      <c r="H9" s="973">
        <v>2018011000711</v>
      </c>
      <c r="I9" s="973"/>
      <c r="J9" s="973"/>
      <c r="K9" s="974"/>
      <c r="L9" s="981"/>
      <c r="M9" s="982"/>
      <c r="N9" s="256"/>
      <c r="O9" s="257"/>
      <c r="P9" s="291"/>
      <c r="Q9" s="243"/>
      <c r="R9" s="292"/>
      <c r="S9" s="968" t="s">
        <v>12</v>
      </c>
      <c r="T9" s="968" t="s">
        <v>13</v>
      </c>
      <c r="U9" s="968" t="s">
        <v>14</v>
      </c>
      <c r="V9" s="968" t="s">
        <v>15</v>
      </c>
      <c r="W9" s="968" t="s">
        <v>16</v>
      </c>
      <c r="X9" s="968" t="s">
        <v>17</v>
      </c>
      <c r="Y9" s="968" t="s">
        <v>18</v>
      </c>
      <c r="Z9" s="968" t="s">
        <v>19</v>
      </c>
    </row>
    <row r="10" spans="1:26" s="196" customFormat="1" ht="27" customHeight="1" x14ac:dyDescent="0.25">
      <c r="A10" s="259"/>
      <c r="B10" s="260"/>
      <c r="C10" s="260"/>
      <c r="D10" s="260"/>
      <c r="E10" s="260"/>
      <c r="F10" s="260"/>
      <c r="G10" s="260"/>
      <c r="H10" s="276"/>
      <c r="I10" s="276"/>
      <c r="J10" s="276"/>
      <c r="K10" s="277"/>
      <c r="L10" s="977" t="s">
        <v>20</v>
      </c>
      <c r="M10" s="978"/>
      <c r="N10" s="261">
        <f>+N7+N8+Q7+Q8</f>
        <v>8000000000</v>
      </c>
      <c r="O10" s="262"/>
      <c r="P10" s="293"/>
      <c r="Q10" s="263"/>
      <c r="R10" s="294"/>
      <c r="S10" s="969"/>
      <c r="T10" s="969"/>
      <c r="U10" s="969"/>
      <c r="V10" s="969"/>
      <c r="W10" s="969"/>
      <c r="X10" s="969"/>
      <c r="Y10" s="969"/>
      <c r="Z10" s="969"/>
    </row>
    <row r="11" spans="1:26" s="207" customFormat="1" ht="38.25" customHeight="1" x14ac:dyDescent="0.2">
      <c r="A11" s="975" t="s">
        <v>21</v>
      </c>
      <c r="B11" s="975"/>
      <c r="C11" s="975"/>
      <c r="D11" s="975"/>
      <c r="E11" s="975"/>
      <c r="F11" s="975"/>
      <c r="G11" s="975" t="s">
        <v>22</v>
      </c>
      <c r="H11" s="975" t="s">
        <v>23</v>
      </c>
      <c r="I11" s="975"/>
      <c r="J11" s="976" t="s">
        <v>24</v>
      </c>
      <c r="K11" s="976"/>
      <c r="L11" s="970" t="s">
        <v>25</v>
      </c>
      <c r="M11" s="970" t="s">
        <v>26</v>
      </c>
      <c r="N11" s="970" t="s">
        <v>27</v>
      </c>
      <c r="O11" s="970" t="s">
        <v>28</v>
      </c>
      <c r="P11" s="979" t="s">
        <v>29</v>
      </c>
      <c r="Q11" s="970" t="s">
        <v>30</v>
      </c>
      <c r="R11" s="1119" t="s">
        <v>31</v>
      </c>
      <c r="S11" s="969"/>
      <c r="T11" s="969"/>
      <c r="U11" s="969"/>
      <c r="V11" s="969"/>
      <c r="W11" s="969"/>
      <c r="X11" s="969"/>
      <c r="Y11" s="969"/>
      <c r="Z11" s="969"/>
    </row>
    <row r="12" spans="1:26" s="207" customFormat="1" ht="27.75" customHeight="1" x14ac:dyDescent="0.2">
      <c r="A12" s="206" t="s">
        <v>32</v>
      </c>
      <c r="B12" s="206" t="s">
        <v>33</v>
      </c>
      <c r="C12" s="206" t="s">
        <v>34</v>
      </c>
      <c r="D12" s="206" t="s">
        <v>146</v>
      </c>
      <c r="E12" s="206" t="s">
        <v>142</v>
      </c>
      <c r="F12" s="206" t="s">
        <v>70</v>
      </c>
      <c r="G12" s="975"/>
      <c r="H12" s="206" t="s">
        <v>35</v>
      </c>
      <c r="I12" s="206" t="s">
        <v>36</v>
      </c>
      <c r="J12" s="285" t="s">
        <v>37</v>
      </c>
      <c r="K12" s="206" t="s">
        <v>38</v>
      </c>
      <c r="L12" s="971"/>
      <c r="M12" s="971"/>
      <c r="N12" s="971"/>
      <c r="O12" s="971"/>
      <c r="P12" s="980"/>
      <c r="Q12" s="971"/>
      <c r="R12" s="1119"/>
      <c r="S12" s="969"/>
      <c r="T12" s="969"/>
      <c r="U12" s="969"/>
      <c r="V12" s="969"/>
      <c r="W12" s="969"/>
      <c r="X12" s="969"/>
      <c r="Y12" s="969"/>
      <c r="Z12" s="969"/>
    </row>
    <row r="13" spans="1:26" s="196" customFormat="1" ht="39.75" customHeight="1" x14ac:dyDescent="0.25">
      <c r="A13" s="191">
        <v>1505</v>
      </c>
      <c r="B13" s="192" t="s">
        <v>93</v>
      </c>
      <c r="C13" s="192">
        <v>5</v>
      </c>
      <c r="D13" s="192">
        <v>0</v>
      </c>
      <c r="E13" s="192" t="s">
        <v>178</v>
      </c>
      <c r="F13" s="278"/>
      <c r="G13" s="283"/>
      <c r="H13" s="278"/>
      <c r="I13" s="278"/>
      <c r="J13" s="283"/>
      <c r="K13" s="279" t="s">
        <v>175</v>
      </c>
      <c r="L13" s="295"/>
      <c r="M13" s="175">
        <f>+M14</f>
        <v>8000000000</v>
      </c>
      <c r="N13" s="175">
        <f t="shared" ref="N13:R13" si="0">+N14</f>
        <v>8000000000</v>
      </c>
      <c r="O13" s="175">
        <f t="shared" si="0"/>
        <v>3000000000</v>
      </c>
      <c r="P13" s="175">
        <f t="shared" si="0"/>
        <v>8000000000</v>
      </c>
      <c r="Q13" s="175">
        <f t="shared" si="0"/>
        <v>0</v>
      </c>
      <c r="R13" s="175">
        <f t="shared" si="0"/>
        <v>8000000000</v>
      </c>
      <c r="S13" s="197"/>
      <c r="T13" s="197"/>
      <c r="U13" s="197"/>
      <c r="V13" s="197"/>
      <c r="W13" s="197"/>
      <c r="X13" s="197"/>
      <c r="Y13" s="197"/>
      <c r="Z13" s="197"/>
    </row>
    <row r="14" spans="1:26" s="196" customFormat="1" ht="39.75" customHeight="1" x14ac:dyDescent="0.25">
      <c r="A14" s="191">
        <v>1505</v>
      </c>
      <c r="B14" s="192" t="s">
        <v>93</v>
      </c>
      <c r="C14" s="192">
        <v>5</v>
      </c>
      <c r="D14" s="192">
        <v>0</v>
      </c>
      <c r="E14" s="192">
        <v>1505009</v>
      </c>
      <c r="F14" s="192" t="s">
        <v>106</v>
      </c>
      <c r="G14" s="283"/>
      <c r="H14" s="278"/>
      <c r="I14" s="278"/>
      <c r="J14" s="283"/>
      <c r="K14" s="279" t="s">
        <v>164</v>
      </c>
      <c r="L14" s="295"/>
      <c r="M14" s="175">
        <f>+M15+M19</f>
        <v>8000000000</v>
      </c>
      <c r="N14" s="175">
        <f>+N15+N19</f>
        <v>8000000000</v>
      </c>
      <c r="O14" s="175">
        <f>+O15+O19</f>
        <v>3000000000</v>
      </c>
      <c r="P14" s="175">
        <f>+P15+P19</f>
        <v>8000000000</v>
      </c>
      <c r="Q14" s="175">
        <f>+Q15+Q19</f>
        <v>0</v>
      </c>
      <c r="R14" s="175">
        <f>+R15+R19</f>
        <v>8000000000</v>
      </c>
      <c r="S14" s="197"/>
      <c r="T14" s="197"/>
      <c r="U14" s="197"/>
      <c r="V14" s="197"/>
      <c r="W14" s="197"/>
      <c r="X14" s="197"/>
      <c r="Y14" s="197"/>
      <c r="Z14" s="197"/>
    </row>
    <row r="15" spans="1:26" s="190" customFormat="1" ht="36" customHeight="1" x14ac:dyDescent="0.25">
      <c r="A15" s="283"/>
      <c r="B15" s="199"/>
      <c r="C15" s="199"/>
      <c r="D15" s="199"/>
      <c r="E15" s="199"/>
      <c r="F15" s="283"/>
      <c r="G15" s="283"/>
      <c r="H15" s="278"/>
      <c r="I15" s="278"/>
      <c r="J15" s="283">
        <v>1</v>
      </c>
      <c r="K15" s="200" t="s">
        <v>168</v>
      </c>
      <c r="L15" s="283"/>
      <c r="M15" s="175">
        <f>SUM(M16:M18)</f>
        <v>5000000000</v>
      </c>
      <c r="N15" s="175">
        <f t="shared" ref="N15:R15" si="1">SUM(N16:N18)</f>
        <v>5000000000</v>
      </c>
      <c r="O15" s="175">
        <f t="shared" si="1"/>
        <v>0</v>
      </c>
      <c r="P15" s="175">
        <f t="shared" si="1"/>
        <v>5000000000</v>
      </c>
      <c r="Q15" s="175">
        <f t="shared" si="1"/>
        <v>0</v>
      </c>
      <c r="R15" s="175">
        <f t="shared" si="1"/>
        <v>5000000000</v>
      </c>
      <c r="S15" s="278"/>
      <c r="T15" s="214"/>
      <c r="U15" s="215"/>
      <c r="V15" s="278"/>
      <c r="W15" s="278"/>
      <c r="X15" s="283"/>
      <c r="Y15" s="214"/>
      <c r="Z15" s="216"/>
    </row>
    <row r="16" spans="1:26" s="196" customFormat="1" ht="36" customHeight="1" x14ac:dyDescent="0.25">
      <c r="A16" s="191">
        <v>1505</v>
      </c>
      <c r="B16" s="192" t="s">
        <v>93</v>
      </c>
      <c r="C16" s="192">
        <v>5</v>
      </c>
      <c r="D16" s="192">
        <v>0</v>
      </c>
      <c r="E16" s="192">
        <v>1505009</v>
      </c>
      <c r="F16" s="192" t="s">
        <v>106</v>
      </c>
      <c r="G16" s="191">
        <v>11</v>
      </c>
      <c r="H16" s="193" t="s">
        <v>39</v>
      </c>
      <c r="I16" s="193"/>
      <c r="J16" s="191" t="s">
        <v>40</v>
      </c>
      <c r="K16" s="209" t="s">
        <v>347</v>
      </c>
      <c r="L16" s="191">
        <v>1</v>
      </c>
      <c r="M16" s="195">
        <v>4649750000</v>
      </c>
      <c r="N16" s="195">
        <f>+L16*M16</f>
        <v>4649750000</v>
      </c>
      <c r="O16" s="195">
        <v>0</v>
      </c>
      <c r="P16" s="195">
        <f>+N16+O16</f>
        <v>4649750000</v>
      </c>
      <c r="Q16" s="195">
        <v>0</v>
      </c>
      <c r="R16" s="195">
        <f>+P16-Q16</f>
        <v>4649750000</v>
      </c>
      <c r="S16" s="193"/>
      <c r="T16" s="210"/>
      <c r="U16" s="211"/>
      <c r="V16" s="193"/>
      <c r="W16" s="193"/>
      <c r="X16" s="191"/>
      <c r="Y16" s="210"/>
      <c r="Z16" s="212"/>
    </row>
    <row r="17" spans="1:28" s="196" customFormat="1" ht="36" customHeight="1" x14ac:dyDescent="0.25">
      <c r="A17" s="191">
        <v>1505</v>
      </c>
      <c r="B17" s="192" t="s">
        <v>93</v>
      </c>
      <c r="C17" s="192">
        <v>5</v>
      </c>
      <c r="D17" s="192">
        <v>0</v>
      </c>
      <c r="E17" s="192">
        <v>1505009</v>
      </c>
      <c r="F17" s="192" t="s">
        <v>106</v>
      </c>
      <c r="G17" s="191">
        <v>11</v>
      </c>
      <c r="H17" s="193" t="s">
        <v>39</v>
      </c>
      <c r="I17" s="193"/>
      <c r="J17" s="191" t="s">
        <v>41</v>
      </c>
      <c r="K17" s="209" t="s">
        <v>171</v>
      </c>
      <c r="L17" s="191">
        <v>1</v>
      </c>
      <c r="M17" s="195">
        <v>350000000</v>
      </c>
      <c r="N17" s="195">
        <f t="shared" ref="N17:N18" si="2">+L17*M17</f>
        <v>350000000</v>
      </c>
      <c r="O17" s="195">
        <v>0</v>
      </c>
      <c r="P17" s="195">
        <f>+N17+O17</f>
        <v>350000000</v>
      </c>
      <c r="Q17" s="195">
        <v>0</v>
      </c>
      <c r="R17" s="195">
        <f>+P17-Q17</f>
        <v>350000000</v>
      </c>
      <c r="S17" s="193"/>
      <c r="T17" s="210"/>
      <c r="U17" s="211"/>
      <c r="V17" s="193"/>
      <c r="W17" s="193"/>
      <c r="X17" s="191"/>
      <c r="Y17" s="210"/>
      <c r="Z17" s="212"/>
    </row>
    <row r="18" spans="1:28" s="196" customFormat="1" ht="37.5" customHeight="1" x14ac:dyDescent="0.25">
      <c r="A18" s="191">
        <v>1505</v>
      </c>
      <c r="B18" s="192" t="s">
        <v>93</v>
      </c>
      <c r="C18" s="191">
        <v>5</v>
      </c>
      <c r="D18" s="191">
        <v>0</v>
      </c>
      <c r="E18" s="191">
        <v>1505009</v>
      </c>
      <c r="F18" s="192" t="s">
        <v>106</v>
      </c>
      <c r="G18" s="191">
        <v>11</v>
      </c>
      <c r="H18" s="193" t="s">
        <v>39</v>
      </c>
      <c r="I18" s="193"/>
      <c r="J18" s="191" t="s">
        <v>196</v>
      </c>
      <c r="K18" s="280" t="s">
        <v>348</v>
      </c>
      <c r="L18" s="191">
        <v>1</v>
      </c>
      <c r="M18" s="195">
        <v>250000</v>
      </c>
      <c r="N18" s="195">
        <f t="shared" si="2"/>
        <v>250000</v>
      </c>
      <c r="O18" s="195">
        <v>0</v>
      </c>
      <c r="P18" s="195">
        <f>+N18+O18</f>
        <v>250000</v>
      </c>
      <c r="Q18" s="195">
        <v>0</v>
      </c>
      <c r="R18" s="195">
        <f>+P18-Q18</f>
        <v>250000</v>
      </c>
      <c r="S18" s="217"/>
      <c r="T18" s="218"/>
      <c r="U18" s="219"/>
      <c r="V18" s="220"/>
      <c r="W18" s="217"/>
      <c r="X18" s="217"/>
      <c r="Y18" s="217"/>
      <c r="Z18" s="218"/>
    </row>
    <row r="19" spans="1:28" s="190" customFormat="1" ht="43.9" customHeight="1" x14ac:dyDescent="0.25">
      <c r="A19" s="283"/>
      <c r="B19" s="199"/>
      <c r="C19" s="199"/>
      <c r="D19" s="199"/>
      <c r="E19" s="199"/>
      <c r="F19" s="283"/>
      <c r="G19" s="283"/>
      <c r="H19" s="278"/>
      <c r="I19" s="278"/>
      <c r="J19" s="283">
        <v>2</v>
      </c>
      <c r="K19" s="200" t="s">
        <v>3072</v>
      </c>
      <c r="L19" s="283"/>
      <c r="M19" s="175">
        <v>3000000000</v>
      </c>
      <c r="N19" s="175">
        <v>3000000000</v>
      </c>
      <c r="O19" s="175">
        <v>3000000000</v>
      </c>
      <c r="P19" s="175">
        <v>3000000000</v>
      </c>
      <c r="Q19" s="175">
        <v>0</v>
      </c>
      <c r="R19" s="175">
        <v>3000000000</v>
      </c>
      <c r="S19" s="175"/>
      <c r="T19" s="214"/>
      <c r="U19" s="215"/>
      <c r="V19" s="278"/>
      <c r="W19" s="278"/>
      <c r="X19" s="283"/>
      <c r="Y19" s="214"/>
      <c r="Z19" s="216"/>
    </row>
    <row r="20" spans="1:28" s="196" customFormat="1" ht="23.25" customHeight="1" x14ac:dyDescent="0.25">
      <c r="A20" s="265" t="s">
        <v>44</v>
      </c>
      <c r="B20" s="266"/>
      <c r="C20" s="266"/>
      <c r="D20" s="266"/>
      <c r="E20" s="266"/>
      <c r="F20" s="266"/>
      <c r="G20" s="266"/>
      <c r="H20" s="266"/>
      <c r="I20" s="266"/>
      <c r="J20" s="266"/>
      <c r="K20" s="960"/>
      <c r="L20" s="961"/>
      <c r="M20" s="175">
        <f>+M19+M15</f>
        <v>8000000000</v>
      </c>
      <c r="N20" s="175">
        <f>+N19+N15</f>
        <v>8000000000</v>
      </c>
      <c r="O20" s="175">
        <f>+O19+O15</f>
        <v>3000000000</v>
      </c>
      <c r="P20" s="175">
        <f>+P19+P15</f>
        <v>8000000000</v>
      </c>
      <c r="Q20" s="175">
        <f>+Q19+Q15</f>
        <v>0</v>
      </c>
      <c r="R20" s="175">
        <f>+R19+R15</f>
        <v>8000000000</v>
      </c>
    </row>
    <row r="21" spans="1:28" s="196" customFormat="1" ht="108" customHeight="1" x14ac:dyDescent="0.3">
      <c r="A21" s="954" t="s">
        <v>151</v>
      </c>
      <c r="B21" s="955"/>
      <c r="C21" s="955"/>
      <c r="D21" s="955"/>
      <c r="E21" s="955"/>
      <c r="F21" s="955"/>
      <c r="G21" s="955"/>
      <c r="H21" s="955"/>
      <c r="I21" s="955"/>
      <c r="J21" s="955"/>
      <c r="K21" s="956"/>
      <c r="L21" s="267" t="s">
        <v>45</v>
      </c>
      <c r="M21" s="957" t="s">
        <v>3034</v>
      </c>
      <c r="N21" s="957"/>
      <c r="O21" s="958"/>
      <c r="P21" s="954" t="s">
        <v>2954</v>
      </c>
      <c r="Q21" s="957"/>
      <c r="R21" s="958"/>
      <c r="S21" s="282"/>
      <c r="T21" s="228"/>
      <c r="U21" s="227"/>
      <c r="V21" s="227"/>
      <c r="W21" s="227"/>
      <c r="X21" s="227"/>
      <c r="Y21" s="227"/>
      <c r="Z21" s="227"/>
      <c r="AA21" s="227"/>
      <c r="AB21" s="227"/>
    </row>
    <row r="22" spans="1:28" s="227" customFormat="1" ht="49.5" customHeight="1" x14ac:dyDescent="0.3">
      <c r="A22" s="954" t="s">
        <v>46</v>
      </c>
      <c r="B22" s="957"/>
      <c r="C22" s="281"/>
      <c r="D22" s="281"/>
      <c r="E22" s="281"/>
      <c r="F22" s="959">
        <v>44224</v>
      </c>
      <c r="G22" s="957"/>
      <c r="H22" s="957"/>
      <c r="I22" s="957"/>
      <c r="J22" s="957"/>
      <c r="K22" s="958"/>
      <c r="L22" s="268" t="str">
        <f>+A22</f>
        <v>FECHA:</v>
      </c>
      <c r="M22" s="959">
        <f>+F22</f>
        <v>44224</v>
      </c>
      <c r="N22" s="957"/>
      <c r="O22" s="957"/>
      <c r="P22" s="297" t="str">
        <f>+L22</f>
        <v>FECHA:</v>
      </c>
      <c r="Q22" s="959">
        <f>+M22</f>
        <v>44224</v>
      </c>
      <c r="R22" s="958"/>
      <c r="S22" s="228"/>
      <c r="T22" s="282"/>
      <c r="U22" s="229"/>
      <c r="V22" s="230"/>
      <c r="W22" s="230"/>
      <c r="X22" s="230"/>
      <c r="Y22" s="230"/>
      <c r="Z22" s="230"/>
      <c r="AA22" s="230"/>
      <c r="AB22" s="230"/>
    </row>
    <row r="26" spans="1:28" s="270" customFormat="1" ht="32.25" customHeight="1" x14ac:dyDescent="0.25">
      <c r="P26" s="298" t="s">
        <v>98</v>
      </c>
      <c r="Q26" s="271">
        <v>8000000000</v>
      </c>
      <c r="R26" s="299"/>
    </row>
    <row r="27" spans="1:28" s="273" customFormat="1" ht="32.25" customHeight="1" x14ac:dyDescent="0.25">
      <c r="P27" s="298" t="s">
        <v>67</v>
      </c>
      <c r="Q27" s="275">
        <v>0</v>
      </c>
      <c r="R27" s="300"/>
    </row>
    <row r="28" spans="1:28" x14ac:dyDescent="0.2">
      <c r="Q28" s="600">
        <f>Q26-Q27</f>
        <v>8000000000</v>
      </c>
    </row>
  </sheetData>
  <mergeCells count="45">
    <mergeCell ref="S1:Z8"/>
    <mergeCell ref="H3:P4"/>
    <mergeCell ref="L8:M8"/>
    <mergeCell ref="A4:G4"/>
    <mergeCell ref="A5:R5"/>
    <mergeCell ref="L6:R6"/>
    <mergeCell ref="A7:F7"/>
    <mergeCell ref="G7:K7"/>
    <mergeCell ref="L7:M7"/>
    <mergeCell ref="A1:G1"/>
    <mergeCell ref="A2:G2"/>
    <mergeCell ref="A3:G3"/>
    <mergeCell ref="Q1:R4"/>
    <mergeCell ref="H1:P2"/>
    <mergeCell ref="Z9:Z12"/>
    <mergeCell ref="L10:M10"/>
    <mergeCell ref="L11:L12"/>
    <mergeCell ref="M11:M12"/>
    <mergeCell ref="N11:N12"/>
    <mergeCell ref="O11:O12"/>
    <mergeCell ref="U9:U12"/>
    <mergeCell ref="L9:M9"/>
    <mergeCell ref="S9:S12"/>
    <mergeCell ref="T9:T12"/>
    <mergeCell ref="K20:L20"/>
    <mergeCell ref="V9:V12"/>
    <mergeCell ref="W9:W12"/>
    <mergeCell ref="X9:X12"/>
    <mergeCell ref="Y9:Y12"/>
    <mergeCell ref="P11:P12"/>
    <mergeCell ref="Q11:Q12"/>
    <mergeCell ref="R11:R12"/>
    <mergeCell ref="A9:G9"/>
    <mergeCell ref="H9:K9"/>
    <mergeCell ref="A11:F11"/>
    <mergeCell ref="G11:G12"/>
    <mergeCell ref="H11:I11"/>
    <mergeCell ref="J11:K11"/>
    <mergeCell ref="A21:K21"/>
    <mergeCell ref="M21:O21"/>
    <mergeCell ref="P21:R21"/>
    <mergeCell ref="A22:B22"/>
    <mergeCell ref="F22:K22"/>
    <mergeCell ref="M22:O22"/>
    <mergeCell ref="Q22:R22"/>
  </mergeCells>
  <printOptions horizontalCentered="1" verticalCentered="1"/>
  <pageMargins left="0" right="0" top="0" bottom="0" header="0" footer="0"/>
  <pageSetup paperSize="9" scale="40" fitToHeight="2" orientation="landscape" r:id="rId1"/>
  <headerFooter>
    <oddFooter>&amp;CPágina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2:S1004"/>
  <sheetViews>
    <sheetView tabSelected="1" topLeftCell="A978" zoomScale="70" zoomScaleNormal="70" zoomScaleSheetLayoutView="66" workbookViewId="0">
      <selection activeCell="M996" sqref="M996"/>
    </sheetView>
  </sheetViews>
  <sheetFormatPr baseColWidth="10" defaultColWidth="11.42578125" defaultRowHeight="15" x14ac:dyDescent="0.25"/>
  <cols>
    <col min="1" max="1" width="72.85546875" style="148" customWidth="1"/>
    <col min="2" max="2" width="8.7109375" style="147" customWidth="1"/>
    <col min="3" max="3" width="9.42578125" style="147" customWidth="1"/>
    <col min="4" max="4" width="8.5703125" style="147" customWidth="1"/>
    <col min="5" max="5" width="7" style="147" customWidth="1"/>
    <col min="6" max="6" width="13" style="147" bestFit="1" customWidth="1"/>
    <col min="7" max="7" width="8.28515625" style="147" customWidth="1"/>
    <col min="8" max="8" width="7.7109375" style="147" customWidth="1"/>
    <col min="9" max="9" width="9.28515625" style="147" customWidth="1"/>
    <col min="10" max="10" width="8.85546875" style="147" customWidth="1"/>
    <col min="11" max="11" width="9.85546875" style="147" customWidth="1"/>
    <col min="12" max="12" width="23.5703125" style="147" customWidth="1"/>
    <col min="13" max="13" width="26.7109375" style="147" customWidth="1"/>
    <col min="14" max="14" width="31.28515625" style="147" customWidth="1"/>
    <col min="15" max="15" width="49.140625" style="147" customWidth="1"/>
    <col min="16" max="16" width="21.5703125" style="147" customWidth="1"/>
    <col min="17" max="17" width="26.7109375" style="147" bestFit="1" customWidth="1"/>
    <col min="18" max="18" width="22.140625" style="147" customWidth="1"/>
    <col min="19" max="19" width="26.7109375" style="147" bestFit="1" customWidth="1"/>
    <col min="20" max="20" width="22.7109375" style="147" bestFit="1" customWidth="1"/>
    <col min="21" max="16384" width="11.42578125" style="147"/>
  </cols>
  <sheetData>
    <row r="2" spans="1:15" s="140" customFormat="1" ht="14.25" customHeight="1" x14ac:dyDescent="0.2">
      <c r="A2" s="1120" t="s">
        <v>60</v>
      </c>
      <c r="B2" s="1123" t="s">
        <v>0</v>
      </c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5"/>
      <c r="O2" s="396" t="s">
        <v>50</v>
      </c>
    </row>
    <row r="3" spans="1:15" s="140" customFormat="1" ht="18" x14ac:dyDescent="0.2">
      <c r="A3" s="1121"/>
      <c r="B3" s="1126"/>
      <c r="C3" s="1127"/>
      <c r="D3" s="1127"/>
      <c r="E3" s="1127"/>
      <c r="F3" s="1127"/>
      <c r="G3" s="1127"/>
      <c r="H3" s="1127"/>
      <c r="I3" s="1127"/>
      <c r="J3" s="1127"/>
      <c r="K3" s="1127"/>
      <c r="L3" s="1127"/>
      <c r="M3" s="1127"/>
      <c r="N3" s="1128"/>
      <c r="O3" s="396" t="s">
        <v>199</v>
      </c>
    </row>
    <row r="4" spans="1:15" s="140" customFormat="1" ht="18" x14ac:dyDescent="0.2">
      <c r="A4" s="1121"/>
      <c r="B4" s="1123" t="s">
        <v>61</v>
      </c>
      <c r="C4" s="1124"/>
      <c r="D4" s="1124"/>
      <c r="E4" s="1124"/>
      <c r="F4" s="1124"/>
      <c r="G4" s="1124"/>
      <c r="H4" s="1124"/>
      <c r="I4" s="1124"/>
      <c r="J4" s="1124"/>
      <c r="K4" s="1124"/>
      <c r="L4" s="1124"/>
      <c r="M4" s="1124"/>
      <c r="N4" s="1125"/>
      <c r="O4" s="396" t="s">
        <v>200</v>
      </c>
    </row>
    <row r="5" spans="1:15" s="140" customFormat="1" ht="18" x14ac:dyDescent="0.2">
      <c r="A5" s="1122"/>
      <c r="B5" s="1126"/>
      <c r="C5" s="1127"/>
      <c r="D5" s="1127"/>
      <c r="E5" s="1127"/>
      <c r="F5" s="1127"/>
      <c r="G5" s="1127"/>
      <c r="H5" s="1127"/>
      <c r="I5" s="1127"/>
      <c r="J5" s="1127"/>
      <c r="K5" s="1127"/>
      <c r="L5" s="1127"/>
      <c r="M5" s="1127"/>
      <c r="N5" s="1128"/>
      <c r="O5" s="396" t="s">
        <v>201</v>
      </c>
    </row>
    <row r="6" spans="1:15" s="140" customFormat="1" ht="18" x14ac:dyDescent="0.2">
      <c r="A6" s="392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7"/>
      <c r="M6" s="397"/>
      <c r="N6" s="393"/>
      <c r="O6" s="398"/>
    </row>
    <row r="7" spans="1:15" s="140" customFormat="1" ht="18" x14ac:dyDescent="0.2">
      <c r="A7" s="399"/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1"/>
      <c r="M7" s="401"/>
      <c r="N7" s="400"/>
      <c r="O7" s="402"/>
    </row>
    <row r="8" spans="1:15" s="141" customFormat="1" ht="30" customHeight="1" x14ac:dyDescent="0.25">
      <c r="A8" s="403" t="s">
        <v>62</v>
      </c>
      <c r="B8" s="1129" t="s">
        <v>116</v>
      </c>
      <c r="C8" s="1129"/>
      <c r="D8" s="1129"/>
      <c r="E8" s="1129"/>
      <c r="F8" s="1129"/>
      <c r="G8" s="1129"/>
      <c r="H8" s="1129"/>
      <c r="I8" s="1129"/>
      <c r="J8" s="1129"/>
      <c r="K8" s="1129"/>
      <c r="L8" s="1129"/>
      <c r="M8" s="1129"/>
      <c r="N8" s="404" t="s">
        <v>63</v>
      </c>
      <c r="O8" s="405" t="s">
        <v>96</v>
      </c>
    </row>
    <row r="9" spans="1:15" s="140" customFormat="1" ht="12.75" customHeight="1" x14ac:dyDescent="0.2">
      <c r="A9" s="406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8"/>
      <c r="O9" s="409"/>
    </row>
    <row r="10" spans="1:15" s="141" customFormat="1" ht="18.75" customHeight="1" x14ac:dyDescent="0.25">
      <c r="A10" s="403" t="s">
        <v>64</v>
      </c>
      <c r="B10" s="1130">
        <v>2018011000630</v>
      </c>
      <c r="C10" s="1130"/>
      <c r="D10" s="1130"/>
      <c r="E10" s="1130"/>
      <c r="F10" s="1130"/>
      <c r="G10" s="1130"/>
      <c r="H10" s="1130"/>
      <c r="I10" s="1130"/>
      <c r="J10" s="1130"/>
      <c r="K10" s="1130"/>
      <c r="L10" s="1130"/>
      <c r="M10" s="1130"/>
      <c r="N10" s="410"/>
      <c r="O10" s="411"/>
    </row>
    <row r="11" spans="1:15" s="142" customFormat="1" ht="42" customHeight="1" x14ac:dyDescent="0.25">
      <c r="A11" s="1133" t="s">
        <v>65</v>
      </c>
      <c r="B11" s="1140"/>
      <c r="C11" s="1141"/>
      <c r="D11" s="1141"/>
      <c r="E11" s="1141"/>
      <c r="F11" s="1141"/>
      <c r="G11" s="1141"/>
      <c r="H11" s="1142"/>
      <c r="I11" s="1134" t="s">
        <v>23</v>
      </c>
      <c r="J11" s="1134"/>
      <c r="K11" s="1135" t="s">
        <v>3038</v>
      </c>
      <c r="L11" s="1135"/>
      <c r="M11" s="1135"/>
      <c r="N11" s="1135"/>
      <c r="O11" s="1135"/>
    </row>
    <row r="12" spans="1:15" s="143" customFormat="1" ht="31.5" customHeight="1" x14ac:dyDescent="0.25">
      <c r="A12" s="1133"/>
      <c r="B12" s="412" t="s">
        <v>32</v>
      </c>
      <c r="C12" s="412" t="s">
        <v>33</v>
      </c>
      <c r="D12" s="413" t="s">
        <v>34</v>
      </c>
      <c r="E12" s="413" t="s">
        <v>146</v>
      </c>
      <c r="F12" s="413" t="s">
        <v>142</v>
      </c>
      <c r="G12" s="413" t="s">
        <v>70</v>
      </c>
      <c r="H12" s="412" t="s">
        <v>66</v>
      </c>
      <c r="I12" s="414" t="s">
        <v>35</v>
      </c>
      <c r="J12" s="414" t="s">
        <v>36</v>
      </c>
      <c r="K12" s="414" t="s">
        <v>25</v>
      </c>
      <c r="L12" s="415" t="s">
        <v>26</v>
      </c>
      <c r="M12" s="415" t="s">
        <v>27</v>
      </c>
      <c r="N12" s="416" t="s">
        <v>28</v>
      </c>
      <c r="O12" s="417" t="s">
        <v>29</v>
      </c>
    </row>
    <row r="13" spans="1:15" s="146" customFormat="1" ht="47.45" customHeight="1" x14ac:dyDescent="0.25">
      <c r="A13" s="394" t="s">
        <v>298</v>
      </c>
      <c r="B13" s="418"/>
      <c r="C13" s="418"/>
      <c r="D13" s="418"/>
      <c r="E13" s="418"/>
      <c r="F13" s="418"/>
      <c r="G13" s="418"/>
      <c r="H13" s="419"/>
      <c r="I13" s="418"/>
      <c r="J13" s="418"/>
      <c r="K13" s="187"/>
      <c r="L13" s="167"/>
      <c r="M13" s="420"/>
      <c r="N13" s="421"/>
      <c r="O13" s="420"/>
    </row>
    <row r="14" spans="1:15" s="140" customFormat="1" ht="61.5" customHeight="1" x14ac:dyDescent="0.2">
      <c r="A14" s="395" t="s">
        <v>325</v>
      </c>
      <c r="B14" s="170">
        <v>1501</v>
      </c>
      <c r="C14" s="422" t="s">
        <v>93</v>
      </c>
      <c r="D14" s="170">
        <v>21</v>
      </c>
      <c r="E14" s="422" t="s">
        <v>143</v>
      </c>
      <c r="F14" s="422" t="s">
        <v>147</v>
      </c>
      <c r="G14" s="422" t="s">
        <v>106</v>
      </c>
      <c r="H14" s="418">
        <v>16</v>
      </c>
      <c r="I14" s="418"/>
      <c r="J14" s="418" t="s">
        <v>39</v>
      </c>
      <c r="K14" s="221">
        <v>1</v>
      </c>
      <c r="L14" s="423">
        <v>28000000000</v>
      </c>
      <c r="M14" s="420">
        <f>+L14*K14</f>
        <v>28000000000</v>
      </c>
      <c r="N14" s="421">
        <v>0</v>
      </c>
      <c r="O14" s="420">
        <f>+M14+N14</f>
        <v>28000000000</v>
      </c>
    </row>
    <row r="15" spans="1:15" s="140" customFormat="1" ht="84" customHeight="1" x14ac:dyDescent="0.2">
      <c r="A15" s="424" t="s">
        <v>299</v>
      </c>
      <c r="B15" s="170">
        <v>1501</v>
      </c>
      <c r="C15" s="422" t="s">
        <v>93</v>
      </c>
      <c r="D15" s="170">
        <v>21</v>
      </c>
      <c r="E15" s="422" t="s">
        <v>143</v>
      </c>
      <c r="F15" s="422" t="s">
        <v>147</v>
      </c>
      <c r="G15" s="422" t="s">
        <v>106</v>
      </c>
      <c r="H15" s="418">
        <v>16</v>
      </c>
      <c r="I15" s="418"/>
      <c r="J15" s="418" t="s">
        <v>39</v>
      </c>
      <c r="K15" s="221">
        <v>1</v>
      </c>
      <c r="L15" s="423">
        <v>2000000000</v>
      </c>
      <c r="M15" s="420">
        <f>+L15*K15</f>
        <v>2000000000</v>
      </c>
      <c r="N15" s="421">
        <v>0</v>
      </c>
      <c r="O15" s="420">
        <f>+M15+N15</f>
        <v>2000000000</v>
      </c>
    </row>
    <row r="16" spans="1:15" s="140" customFormat="1" ht="30" customHeight="1" x14ac:dyDescent="0.2">
      <c r="A16" s="425"/>
      <c r="B16" s="418"/>
      <c r="C16" s="418"/>
      <c r="D16" s="418"/>
      <c r="E16" s="418"/>
      <c r="F16" s="418"/>
      <c r="G16" s="418"/>
      <c r="H16" s="418"/>
      <c r="I16" s="418"/>
      <c r="J16" s="418"/>
      <c r="K16" s="221"/>
      <c r="L16" s="167"/>
      <c r="M16" s="420">
        <f t="shared" ref="M16" si="0">+L16*K16</f>
        <v>0</v>
      </c>
      <c r="N16" s="421">
        <v>0</v>
      </c>
      <c r="O16" s="420">
        <f t="shared" ref="O16" si="1">+M16+N16</f>
        <v>0</v>
      </c>
    </row>
    <row r="17" spans="1:15" s="140" customFormat="1" ht="23.25" customHeight="1" x14ac:dyDescent="0.2">
      <c r="A17" s="265" t="s">
        <v>44</v>
      </c>
      <c r="B17" s="426"/>
      <c r="C17" s="426"/>
      <c r="D17" s="426"/>
      <c r="E17" s="426"/>
      <c r="F17" s="426"/>
      <c r="G17" s="426"/>
      <c r="H17" s="426"/>
      <c r="I17" s="426"/>
      <c r="J17" s="427"/>
      <c r="K17" s="428"/>
      <c r="L17" s="429"/>
      <c r="M17" s="429">
        <f>SUM(M14:M16)</f>
        <v>30000000000</v>
      </c>
      <c r="N17" s="429">
        <f>SUM(N14:N16)</f>
        <v>0</v>
      </c>
      <c r="O17" s="429">
        <f>SUM(O14:O16)</f>
        <v>30000000000</v>
      </c>
    </row>
    <row r="18" spans="1:15" s="140" customFormat="1" ht="18" x14ac:dyDescent="0.2">
      <c r="A18" s="1136"/>
      <c r="B18" s="1137"/>
      <c r="C18" s="1137"/>
      <c r="D18" s="1137"/>
      <c r="E18" s="1137"/>
      <c r="F18" s="1137"/>
      <c r="G18" s="1137"/>
      <c r="H18" s="1137"/>
      <c r="I18" s="1137"/>
      <c r="J18" s="1137"/>
      <c r="K18" s="1138"/>
      <c r="L18" s="1138"/>
      <c r="M18" s="1138"/>
      <c r="N18" s="1138"/>
      <c r="O18" s="1139"/>
    </row>
    <row r="19" spans="1:15" s="144" customFormat="1" ht="39.75" customHeight="1" x14ac:dyDescent="0.25">
      <c r="A19" s="1147" t="s">
        <v>151</v>
      </c>
      <c r="B19" s="1148"/>
      <c r="C19" s="1148"/>
      <c r="D19" s="1149"/>
      <c r="E19" s="879" t="s">
        <v>2950</v>
      </c>
      <c r="F19" s="879"/>
      <c r="G19" s="879"/>
      <c r="H19" s="879"/>
      <c r="I19" s="879"/>
      <c r="J19" s="879"/>
      <c r="K19" s="879"/>
      <c r="L19" s="879"/>
      <c r="M19" s="879" t="s">
        <v>202</v>
      </c>
      <c r="N19" s="879"/>
      <c r="O19" s="879"/>
    </row>
    <row r="20" spans="1:15" s="145" customFormat="1" ht="29.25" customHeight="1" x14ac:dyDescent="0.2">
      <c r="A20" s="1147" t="s">
        <v>2949</v>
      </c>
      <c r="B20" s="1148"/>
      <c r="C20" s="1148"/>
      <c r="D20" s="1149"/>
      <c r="E20" s="890" t="str">
        <f>+A20</f>
        <v>FECHA: 12/01/2021</v>
      </c>
      <c r="F20" s="891"/>
      <c r="G20" s="891"/>
      <c r="H20" s="891"/>
      <c r="I20" s="891"/>
      <c r="J20" s="891"/>
      <c r="K20" s="891"/>
      <c r="L20" s="892"/>
      <c r="M20" s="1144" t="str">
        <f>+E20</f>
        <v>FECHA: 12/01/2021</v>
      </c>
      <c r="N20" s="1145"/>
      <c r="O20" s="1146"/>
    </row>
    <row r="21" spans="1:15" ht="21.75" customHeight="1" x14ac:dyDescent="0.25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</row>
    <row r="22" spans="1:15" s="140" customFormat="1" ht="75" customHeight="1" x14ac:dyDescent="0.2">
      <c r="A22" s="1143" t="s">
        <v>2951</v>
      </c>
      <c r="B22" s="1143"/>
      <c r="C22" s="1143"/>
      <c r="D22" s="1143"/>
      <c r="E22" s="1143"/>
      <c r="F22" s="1143"/>
      <c r="G22" s="1143"/>
      <c r="H22" s="1143"/>
      <c r="I22" s="1143"/>
      <c r="J22" s="1143"/>
      <c r="K22" s="1143"/>
      <c r="L22" s="1143"/>
      <c r="M22" s="1143"/>
      <c r="N22" s="1143"/>
      <c r="O22" s="1143"/>
    </row>
    <row r="23" spans="1:15" ht="23.25" customHeight="1" x14ac:dyDescent="0.25">
      <c r="A23" s="1131"/>
      <c r="B23" s="1132"/>
      <c r="C23" s="1132"/>
      <c r="D23" s="1132"/>
      <c r="E23" s="1132"/>
      <c r="F23" s="1132"/>
      <c r="G23" s="1132"/>
      <c r="H23" s="1132"/>
      <c r="I23" s="1132"/>
      <c r="J23" s="1132"/>
      <c r="K23" s="1132"/>
      <c r="L23" s="1132"/>
      <c r="M23" s="1132"/>
      <c r="N23" s="1132"/>
      <c r="O23" s="1132"/>
    </row>
    <row r="24" spans="1:15" s="140" customFormat="1" ht="14.25" customHeight="1" x14ac:dyDescent="0.2">
      <c r="A24" s="396" t="s">
        <v>50</v>
      </c>
      <c r="B24" s="1123" t="s">
        <v>289</v>
      </c>
      <c r="C24" s="1124"/>
      <c r="D24" s="1124"/>
      <c r="E24" s="1124"/>
      <c r="F24" s="1124"/>
      <c r="G24" s="1124"/>
      <c r="H24" s="1124"/>
      <c r="I24" s="1124"/>
      <c r="J24" s="1124"/>
      <c r="K24" s="1124"/>
      <c r="L24" s="1124"/>
      <c r="M24" s="1124"/>
      <c r="N24" s="1125"/>
      <c r="O24" s="1150" t="s">
        <v>60</v>
      </c>
    </row>
    <row r="25" spans="1:15" s="140" customFormat="1" ht="18" x14ac:dyDescent="0.2">
      <c r="A25" s="396" t="s">
        <v>199</v>
      </c>
      <c r="B25" s="1126"/>
      <c r="C25" s="1127"/>
      <c r="D25" s="1127"/>
      <c r="E25" s="1127"/>
      <c r="F25" s="1127"/>
      <c r="G25" s="1127"/>
      <c r="H25" s="1127"/>
      <c r="I25" s="1127"/>
      <c r="J25" s="1127"/>
      <c r="K25" s="1127"/>
      <c r="L25" s="1127"/>
      <c r="M25" s="1127"/>
      <c r="N25" s="1128"/>
      <c r="O25" s="908"/>
    </row>
    <row r="26" spans="1:15" s="140" customFormat="1" ht="18" x14ac:dyDescent="0.2">
      <c r="A26" s="396" t="s">
        <v>200</v>
      </c>
      <c r="B26" s="1123" t="s">
        <v>2991</v>
      </c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5"/>
      <c r="O26" s="908"/>
    </row>
    <row r="27" spans="1:15" s="140" customFormat="1" ht="18" x14ac:dyDescent="0.2">
      <c r="A27" s="396" t="s">
        <v>201</v>
      </c>
      <c r="B27" s="1126"/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8"/>
      <c r="O27" s="908"/>
    </row>
    <row r="28" spans="1:15" s="140" customFormat="1" ht="18" x14ac:dyDescent="0.2">
      <c r="A28" s="392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7"/>
      <c r="M28" s="397"/>
      <c r="N28" s="393"/>
      <c r="O28" s="398"/>
    </row>
    <row r="29" spans="1:15" s="140" customFormat="1" ht="18" x14ac:dyDescent="0.2">
      <c r="A29" s="836"/>
      <c r="B29" s="837"/>
      <c r="C29" s="837"/>
      <c r="D29" s="837"/>
      <c r="E29" s="837"/>
      <c r="F29" s="837"/>
      <c r="G29" s="837"/>
      <c r="H29" s="837"/>
      <c r="I29" s="837"/>
      <c r="J29" s="837"/>
      <c r="K29" s="837"/>
      <c r="L29" s="401"/>
      <c r="M29" s="401"/>
      <c r="N29" s="837"/>
      <c r="O29" s="402"/>
    </row>
    <row r="30" spans="1:15" s="141" customFormat="1" ht="32.25" customHeight="1" x14ac:dyDescent="0.25">
      <c r="A30" s="403" t="s">
        <v>62</v>
      </c>
      <c r="B30" s="1129" t="s">
        <v>108</v>
      </c>
      <c r="C30" s="1129"/>
      <c r="D30" s="1129"/>
      <c r="E30" s="1129"/>
      <c r="F30" s="1129"/>
      <c r="G30" s="1129"/>
      <c r="H30" s="1129"/>
      <c r="I30" s="1129"/>
      <c r="J30" s="1129"/>
      <c r="K30" s="1129"/>
      <c r="L30" s="1129"/>
      <c r="M30" s="1129"/>
      <c r="N30" s="404" t="s">
        <v>63</v>
      </c>
      <c r="O30" s="405" t="s">
        <v>2990</v>
      </c>
    </row>
    <row r="31" spans="1:15" s="140" customFormat="1" ht="12.75" customHeight="1" x14ac:dyDescent="0.2">
      <c r="A31" s="406"/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8"/>
      <c r="O31" s="409"/>
    </row>
    <row r="32" spans="1:15" s="141" customFormat="1" ht="33.75" customHeight="1" x14ac:dyDescent="0.25">
      <c r="A32" s="403" t="s">
        <v>64</v>
      </c>
      <c r="B32" s="1130">
        <v>2018011000669</v>
      </c>
      <c r="C32" s="1130"/>
      <c r="D32" s="1130"/>
      <c r="E32" s="1130"/>
      <c r="F32" s="1130"/>
      <c r="G32" s="1130"/>
      <c r="H32" s="1130"/>
      <c r="I32" s="1130"/>
      <c r="J32" s="1130"/>
      <c r="K32" s="1130"/>
      <c r="L32" s="1130"/>
      <c r="M32" s="1130"/>
      <c r="N32" s="410"/>
      <c r="O32" s="411"/>
    </row>
    <row r="33" spans="1:19" s="142" customFormat="1" ht="42" customHeight="1" x14ac:dyDescent="0.25">
      <c r="A33" s="1133" t="s">
        <v>65</v>
      </c>
      <c r="B33" s="1140"/>
      <c r="C33" s="1141"/>
      <c r="D33" s="1141"/>
      <c r="E33" s="1141"/>
      <c r="F33" s="1141"/>
      <c r="G33" s="1141"/>
      <c r="H33" s="1142"/>
      <c r="I33" s="1134" t="s">
        <v>23</v>
      </c>
      <c r="J33" s="1134"/>
      <c r="K33" s="1135" t="s">
        <v>3038</v>
      </c>
      <c r="L33" s="1135"/>
      <c r="M33" s="1135"/>
      <c r="N33" s="1135"/>
      <c r="O33" s="1135"/>
    </row>
    <row r="34" spans="1:19" s="143" customFormat="1" ht="51" customHeight="1" x14ac:dyDescent="0.25">
      <c r="A34" s="1133"/>
      <c r="B34" s="412" t="s">
        <v>32</v>
      </c>
      <c r="C34" s="412" t="s">
        <v>33</v>
      </c>
      <c r="D34" s="413" t="s">
        <v>34</v>
      </c>
      <c r="E34" s="413" t="s">
        <v>146</v>
      </c>
      <c r="F34" s="413" t="s">
        <v>142</v>
      </c>
      <c r="G34" s="413" t="s">
        <v>70</v>
      </c>
      <c r="H34" s="412" t="s">
        <v>66</v>
      </c>
      <c r="I34" s="838" t="s">
        <v>35</v>
      </c>
      <c r="J34" s="838" t="s">
        <v>36</v>
      </c>
      <c r="K34" s="838" t="s">
        <v>25</v>
      </c>
      <c r="L34" s="415" t="s">
        <v>26</v>
      </c>
      <c r="M34" s="415" t="s">
        <v>27</v>
      </c>
      <c r="N34" s="416" t="s">
        <v>28</v>
      </c>
      <c r="O34" s="417" t="s">
        <v>29</v>
      </c>
    </row>
    <row r="35" spans="1:19" s="146" customFormat="1" ht="57" customHeight="1" x14ac:dyDescent="0.25">
      <c r="A35" s="548" t="s">
        <v>2993</v>
      </c>
      <c r="B35" s="418"/>
      <c r="C35" s="418"/>
      <c r="D35" s="418"/>
      <c r="E35" s="418"/>
      <c r="F35" s="418"/>
      <c r="G35" s="418"/>
      <c r="H35" s="419"/>
      <c r="I35" s="418"/>
      <c r="J35" s="418"/>
      <c r="K35" s="187"/>
      <c r="L35" s="167"/>
      <c r="M35" s="420"/>
      <c r="N35" s="421"/>
      <c r="O35" s="420"/>
    </row>
    <row r="36" spans="1:19" s="140" customFormat="1" ht="44.25" customHeight="1" x14ac:dyDescent="0.2">
      <c r="A36" s="561" t="s">
        <v>192</v>
      </c>
      <c r="B36" s="170">
        <v>1501</v>
      </c>
      <c r="C36" s="422" t="s">
        <v>93</v>
      </c>
      <c r="D36" s="170">
        <v>17</v>
      </c>
      <c r="E36" s="422">
        <v>0</v>
      </c>
      <c r="F36" s="422">
        <v>1501019</v>
      </c>
      <c r="G36" s="422" t="s">
        <v>106</v>
      </c>
      <c r="H36" s="418">
        <v>11</v>
      </c>
      <c r="I36" s="418" t="s">
        <v>39</v>
      </c>
      <c r="J36" s="418"/>
      <c r="K36" s="221">
        <v>1</v>
      </c>
      <c r="L36" s="423">
        <v>9318982414.3500004</v>
      </c>
      <c r="M36" s="420">
        <f>+L36*K36</f>
        <v>9318982414.3500004</v>
      </c>
      <c r="N36" s="421">
        <v>0</v>
      </c>
      <c r="O36" s="420">
        <f>+M36+N36</f>
        <v>9318982414.3500004</v>
      </c>
    </row>
    <row r="37" spans="1:19" s="140" customFormat="1" ht="43.5" customHeight="1" x14ac:dyDescent="0.25">
      <c r="A37" s="561" t="s">
        <v>2992</v>
      </c>
      <c r="B37" s="170">
        <v>1501</v>
      </c>
      <c r="C37" s="422" t="s">
        <v>93</v>
      </c>
      <c r="D37" s="170">
        <v>17</v>
      </c>
      <c r="E37" s="422">
        <v>0</v>
      </c>
      <c r="F37" s="422">
        <v>1501019</v>
      </c>
      <c r="G37" s="422" t="s">
        <v>106</v>
      </c>
      <c r="H37" s="418">
        <v>11</v>
      </c>
      <c r="I37" s="418" t="s">
        <v>39</v>
      </c>
      <c r="J37" s="418"/>
      <c r="K37" s="221">
        <v>1</v>
      </c>
      <c r="L37" s="423">
        <v>452380952.25999999</v>
      </c>
      <c r="M37" s="420">
        <f>+L37*K37</f>
        <v>452380952.25999999</v>
      </c>
      <c r="N37" s="421">
        <v>0</v>
      </c>
      <c r="O37" s="420">
        <f>+M37+N37</f>
        <v>452380952.25999999</v>
      </c>
      <c r="R37" s="237" t="s">
        <v>3012</v>
      </c>
      <c r="S37" s="841">
        <f>O39+O61+O84+O106+O129+O151+O172+O194+O215+O236+O257</f>
        <v>84558080715.529999</v>
      </c>
    </row>
    <row r="38" spans="1:19" s="140" customFormat="1" ht="30" customHeight="1" x14ac:dyDescent="0.2">
      <c r="A38" s="425"/>
      <c r="B38" s="418"/>
      <c r="C38" s="418"/>
      <c r="D38" s="418"/>
      <c r="E38" s="418"/>
      <c r="F38" s="418"/>
      <c r="G38" s="418"/>
      <c r="H38" s="418"/>
      <c r="I38" s="418"/>
      <c r="J38" s="418"/>
      <c r="K38" s="221"/>
      <c r="L38" s="167"/>
      <c r="M38" s="420">
        <f t="shared" ref="M38" si="2">+L38*K38</f>
        <v>0</v>
      </c>
      <c r="N38" s="421">
        <v>0</v>
      </c>
      <c r="O38" s="420">
        <f t="shared" ref="O38" si="3">+M38+N38</f>
        <v>0</v>
      </c>
    </row>
    <row r="39" spans="1:19" s="140" customFormat="1" ht="23.25" customHeight="1" x14ac:dyDescent="0.2">
      <c r="A39" s="265" t="s">
        <v>44</v>
      </c>
      <c r="B39" s="426"/>
      <c r="C39" s="426"/>
      <c r="D39" s="426"/>
      <c r="E39" s="426"/>
      <c r="F39" s="426"/>
      <c r="G39" s="426"/>
      <c r="H39" s="426"/>
      <c r="I39" s="426"/>
      <c r="J39" s="427"/>
      <c r="K39" s="428"/>
      <c r="L39" s="429"/>
      <c r="M39" s="429">
        <f>SUM(M36:M38)</f>
        <v>9771363366.6100006</v>
      </c>
      <c r="N39" s="429">
        <f>SUM(N36:N38)</f>
        <v>0</v>
      </c>
      <c r="O39" s="429">
        <f>SUM(O36:O38)</f>
        <v>9771363366.6100006</v>
      </c>
    </row>
    <row r="40" spans="1:19" s="140" customFormat="1" ht="18" x14ac:dyDescent="0.2">
      <c r="A40" s="1136"/>
      <c r="B40" s="1137"/>
      <c r="C40" s="1137"/>
      <c r="D40" s="1137"/>
      <c r="E40" s="1137"/>
      <c r="F40" s="1137"/>
      <c r="G40" s="1137"/>
      <c r="H40" s="1137"/>
      <c r="I40" s="1137"/>
      <c r="J40" s="1137"/>
      <c r="K40" s="1138"/>
      <c r="L40" s="1138"/>
      <c r="M40" s="1138"/>
      <c r="N40" s="1138"/>
      <c r="O40" s="1139"/>
    </row>
    <row r="41" spans="1:19" s="144" customFormat="1" ht="39.75" customHeight="1" x14ac:dyDescent="0.25">
      <c r="A41" s="1147" t="s">
        <v>151</v>
      </c>
      <c r="B41" s="1148"/>
      <c r="C41" s="1148"/>
      <c r="D41" s="1149"/>
      <c r="E41" s="879" t="s">
        <v>2950</v>
      </c>
      <c r="F41" s="879"/>
      <c r="G41" s="879"/>
      <c r="H41" s="879"/>
      <c r="I41" s="879"/>
      <c r="J41" s="879"/>
      <c r="K41" s="879"/>
      <c r="L41" s="879"/>
      <c r="M41" s="879" t="s">
        <v>202</v>
      </c>
      <c r="N41" s="879"/>
      <c r="O41" s="879"/>
    </row>
    <row r="42" spans="1:19" s="145" customFormat="1" ht="29.25" customHeight="1" x14ac:dyDescent="0.2">
      <c r="A42" s="1147" t="s">
        <v>2994</v>
      </c>
      <c r="B42" s="1148"/>
      <c r="C42" s="1148"/>
      <c r="D42" s="1149"/>
      <c r="E42" s="890" t="str">
        <f>+A42</f>
        <v>FECHA: 25/01/2021</v>
      </c>
      <c r="F42" s="891"/>
      <c r="G42" s="891"/>
      <c r="H42" s="891"/>
      <c r="I42" s="891"/>
      <c r="J42" s="891"/>
      <c r="K42" s="891"/>
      <c r="L42" s="892"/>
      <c r="M42" s="1144" t="str">
        <f>+E42</f>
        <v>FECHA: 25/01/2021</v>
      </c>
      <c r="N42" s="1145"/>
      <c r="O42" s="1146"/>
    </row>
    <row r="43" spans="1:19" ht="21.75" customHeight="1" x14ac:dyDescent="0.25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</row>
    <row r="44" spans="1:19" s="140" customFormat="1" ht="75" customHeight="1" x14ac:dyDescent="0.2">
      <c r="A44" s="1143" t="s">
        <v>2995</v>
      </c>
      <c r="B44" s="1143"/>
      <c r="C44" s="1143"/>
      <c r="D44" s="1143"/>
      <c r="E44" s="1143"/>
      <c r="F44" s="1143"/>
      <c r="G44" s="1143"/>
      <c r="H44" s="1143"/>
      <c r="I44" s="1143"/>
      <c r="J44" s="1143"/>
      <c r="K44" s="1143"/>
      <c r="L44" s="1143"/>
      <c r="M44" s="1143"/>
      <c r="N44" s="1143"/>
      <c r="O44" s="1143"/>
    </row>
    <row r="46" spans="1:19" s="140" customFormat="1" ht="14.25" customHeight="1" x14ac:dyDescent="0.2">
      <c r="A46" s="396" t="s">
        <v>50</v>
      </c>
      <c r="B46" s="1123" t="s">
        <v>289</v>
      </c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5"/>
      <c r="O46" s="1150" t="s">
        <v>60</v>
      </c>
    </row>
    <row r="47" spans="1:19" s="140" customFormat="1" ht="18" x14ac:dyDescent="0.2">
      <c r="A47" s="396" t="s">
        <v>199</v>
      </c>
      <c r="B47" s="1126"/>
      <c r="C47" s="1127"/>
      <c r="D47" s="1127"/>
      <c r="E47" s="1127"/>
      <c r="F47" s="1127"/>
      <c r="G47" s="1127"/>
      <c r="H47" s="1127"/>
      <c r="I47" s="1127"/>
      <c r="J47" s="1127"/>
      <c r="K47" s="1127"/>
      <c r="L47" s="1127"/>
      <c r="M47" s="1127"/>
      <c r="N47" s="1128"/>
      <c r="O47" s="908"/>
    </row>
    <row r="48" spans="1:19" s="140" customFormat="1" ht="18" x14ac:dyDescent="0.2">
      <c r="A48" s="396" t="s">
        <v>200</v>
      </c>
      <c r="B48" s="1123" t="s">
        <v>2991</v>
      </c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  <c r="N48" s="1125"/>
      <c r="O48" s="908"/>
    </row>
    <row r="49" spans="1:15" s="140" customFormat="1" ht="18" x14ac:dyDescent="0.2">
      <c r="A49" s="396" t="s">
        <v>201</v>
      </c>
      <c r="B49" s="1126"/>
      <c r="C49" s="1127"/>
      <c r="D49" s="1127"/>
      <c r="E49" s="1127"/>
      <c r="F49" s="1127"/>
      <c r="G49" s="1127"/>
      <c r="H49" s="1127"/>
      <c r="I49" s="1127"/>
      <c r="J49" s="1127"/>
      <c r="K49" s="1127"/>
      <c r="L49" s="1127"/>
      <c r="M49" s="1127"/>
      <c r="N49" s="1128"/>
      <c r="O49" s="908"/>
    </row>
    <row r="50" spans="1:15" s="140" customFormat="1" ht="18" x14ac:dyDescent="0.2">
      <c r="A50" s="392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7"/>
      <c r="M50" s="397"/>
      <c r="N50" s="393"/>
      <c r="O50" s="398"/>
    </row>
    <row r="51" spans="1:15" s="140" customFormat="1" ht="18" x14ac:dyDescent="0.2">
      <c r="A51" s="836"/>
      <c r="B51" s="837"/>
      <c r="C51" s="837"/>
      <c r="D51" s="837"/>
      <c r="E51" s="837"/>
      <c r="F51" s="837"/>
      <c r="G51" s="837"/>
      <c r="H51" s="837"/>
      <c r="I51" s="837"/>
      <c r="J51" s="837"/>
      <c r="K51" s="837"/>
      <c r="L51" s="401"/>
      <c r="M51" s="401"/>
      <c r="N51" s="837"/>
      <c r="O51" s="402"/>
    </row>
    <row r="52" spans="1:15" s="141" customFormat="1" ht="32.25" customHeight="1" x14ac:dyDescent="0.25">
      <c r="A52" s="403" t="s">
        <v>62</v>
      </c>
      <c r="B52" s="1129" t="s">
        <v>108</v>
      </c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404" t="s">
        <v>63</v>
      </c>
      <c r="O52" s="405" t="s">
        <v>2996</v>
      </c>
    </row>
    <row r="53" spans="1:15" s="140" customFormat="1" ht="12.75" customHeight="1" x14ac:dyDescent="0.2">
      <c r="A53" s="406"/>
      <c r="B53" s="407"/>
      <c r="C53" s="407"/>
      <c r="D53" s="407"/>
      <c r="E53" s="407"/>
      <c r="F53" s="407"/>
      <c r="G53" s="407"/>
      <c r="H53" s="407"/>
      <c r="I53" s="407"/>
      <c r="J53" s="407"/>
      <c r="K53" s="407"/>
      <c r="L53" s="407"/>
      <c r="M53" s="407"/>
      <c r="N53" s="408"/>
      <c r="O53" s="409"/>
    </row>
    <row r="54" spans="1:15" s="141" customFormat="1" ht="33.75" customHeight="1" x14ac:dyDescent="0.25">
      <c r="A54" s="403" t="s">
        <v>64</v>
      </c>
      <c r="B54" s="1130">
        <v>2018011000669</v>
      </c>
      <c r="C54" s="1130"/>
      <c r="D54" s="1130"/>
      <c r="E54" s="1130"/>
      <c r="F54" s="1130"/>
      <c r="G54" s="1130"/>
      <c r="H54" s="1130"/>
      <c r="I54" s="1130"/>
      <c r="J54" s="1130"/>
      <c r="K54" s="1130"/>
      <c r="L54" s="1130"/>
      <c r="M54" s="1130"/>
      <c r="N54" s="410"/>
      <c r="O54" s="411"/>
    </row>
    <row r="55" spans="1:15" s="142" customFormat="1" ht="42" customHeight="1" x14ac:dyDescent="0.25">
      <c r="A55" s="1133" t="s">
        <v>65</v>
      </c>
      <c r="B55" s="1140"/>
      <c r="C55" s="1141"/>
      <c r="D55" s="1141"/>
      <c r="E55" s="1141"/>
      <c r="F55" s="1141"/>
      <c r="G55" s="1141"/>
      <c r="H55" s="1142"/>
      <c r="I55" s="1134" t="s">
        <v>23</v>
      </c>
      <c r="J55" s="1134"/>
      <c r="K55" s="1135" t="s">
        <v>3038</v>
      </c>
      <c r="L55" s="1135"/>
      <c r="M55" s="1135"/>
      <c r="N55" s="1135"/>
      <c r="O55" s="1135"/>
    </row>
    <row r="56" spans="1:15" s="143" customFormat="1" ht="51" customHeight="1" x14ac:dyDescent="0.25">
      <c r="A56" s="1133"/>
      <c r="B56" s="412" t="s">
        <v>32</v>
      </c>
      <c r="C56" s="412" t="s">
        <v>33</v>
      </c>
      <c r="D56" s="413" t="s">
        <v>34</v>
      </c>
      <c r="E56" s="413" t="s">
        <v>146</v>
      </c>
      <c r="F56" s="413" t="s">
        <v>142</v>
      </c>
      <c r="G56" s="413" t="s">
        <v>70</v>
      </c>
      <c r="H56" s="412" t="s">
        <v>66</v>
      </c>
      <c r="I56" s="838" t="s">
        <v>35</v>
      </c>
      <c r="J56" s="838" t="s">
        <v>36</v>
      </c>
      <c r="K56" s="838" t="s">
        <v>25</v>
      </c>
      <c r="L56" s="415" t="s">
        <v>26</v>
      </c>
      <c r="M56" s="415" t="s">
        <v>27</v>
      </c>
      <c r="N56" s="416" t="s">
        <v>28</v>
      </c>
      <c r="O56" s="417" t="s">
        <v>29</v>
      </c>
    </row>
    <row r="57" spans="1:15" s="146" customFormat="1" ht="56.25" customHeight="1" x14ac:dyDescent="0.25">
      <c r="A57" s="548" t="s">
        <v>193</v>
      </c>
      <c r="B57" s="418"/>
      <c r="C57" s="418"/>
      <c r="D57" s="418"/>
      <c r="E57" s="418"/>
      <c r="F57" s="418"/>
      <c r="G57" s="418"/>
      <c r="H57" s="419"/>
      <c r="I57" s="418"/>
      <c r="J57" s="418"/>
      <c r="K57" s="187"/>
      <c r="L57" s="167"/>
      <c r="M57" s="420"/>
      <c r="N57" s="421"/>
      <c r="O57" s="420"/>
    </row>
    <row r="58" spans="1:15" s="140" customFormat="1" ht="44.25" customHeight="1" x14ac:dyDescent="0.2">
      <c r="A58" s="561" t="s">
        <v>254</v>
      </c>
      <c r="B58" s="170">
        <v>1501</v>
      </c>
      <c r="C58" s="422" t="s">
        <v>93</v>
      </c>
      <c r="D58" s="170">
        <v>17</v>
      </c>
      <c r="E58" s="422">
        <v>0</v>
      </c>
      <c r="F58" s="422">
        <v>1501019</v>
      </c>
      <c r="G58" s="422" t="s">
        <v>106</v>
      </c>
      <c r="H58" s="418">
        <v>11</v>
      </c>
      <c r="I58" s="418" t="s">
        <v>39</v>
      </c>
      <c r="J58" s="418"/>
      <c r="K58" s="221">
        <v>1</v>
      </c>
      <c r="L58" s="423">
        <v>11155714188.41</v>
      </c>
      <c r="M58" s="420">
        <f>+L58*K58</f>
        <v>11155714188.41</v>
      </c>
      <c r="N58" s="421">
        <v>0</v>
      </c>
      <c r="O58" s="420">
        <f>+M58+N58</f>
        <v>11155714188.41</v>
      </c>
    </row>
    <row r="59" spans="1:15" s="140" customFormat="1" ht="63.75" customHeight="1" x14ac:dyDescent="0.2">
      <c r="A59" s="561" t="s">
        <v>194</v>
      </c>
      <c r="B59" s="170">
        <v>1501</v>
      </c>
      <c r="C59" s="422" t="s">
        <v>93</v>
      </c>
      <c r="D59" s="170">
        <v>17</v>
      </c>
      <c r="E59" s="422">
        <v>0</v>
      </c>
      <c r="F59" s="422">
        <v>1501019</v>
      </c>
      <c r="G59" s="422" t="s">
        <v>106</v>
      </c>
      <c r="H59" s="418">
        <v>11</v>
      </c>
      <c r="I59" s="418" t="s">
        <v>39</v>
      </c>
      <c r="J59" s="418"/>
      <c r="K59" s="221">
        <v>1</v>
      </c>
      <c r="L59" s="423">
        <v>553028569.63</v>
      </c>
      <c r="M59" s="420">
        <f>+L59*K59</f>
        <v>553028569.63</v>
      </c>
      <c r="N59" s="421">
        <v>0</v>
      </c>
      <c r="O59" s="420">
        <f>+M59+N59</f>
        <v>553028569.63</v>
      </c>
    </row>
    <row r="60" spans="1:15" s="140" customFormat="1" ht="30" customHeight="1" x14ac:dyDescent="0.2">
      <c r="A60" s="425"/>
      <c r="B60" s="418"/>
      <c r="C60" s="418"/>
      <c r="D60" s="418"/>
      <c r="E60" s="418"/>
      <c r="F60" s="418"/>
      <c r="G60" s="418"/>
      <c r="H60" s="418"/>
      <c r="I60" s="418"/>
      <c r="J60" s="418"/>
      <c r="K60" s="221"/>
      <c r="L60" s="167"/>
      <c r="M60" s="420">
        <f t="shared" ref="M60" si="4">+L60*K60</f>
        <v>0</v>
      </c>
      <c r="N60" s="421">
        <v>0</v>
      </c>
      <c r="O60" s="420">
        <f t="shared" ref="O60" si="5">+M60+N60</f>
        <v>0</v>
      </c>
    </row>
    <row r="61" spans="1:15" s="140" customFormat="1" ht="23.25" customHeight="1" x14ac:dyDescent="0.2">
      <c r="A61" s="265" t="s">
        <v>44</v>
      </c>
      <c r="B61" s="426"/>
      <c r="C61" s="426"/>
      <c r="D61" s="426"/>
      <c r="E61" s="426"/>
      <c r="F61" s="426"/>
      <c r="G61" s="426"/>
      <c r="H61" s="426"/>
      <c r="I61" s="426"/>
      <c r="J61" s="427"/>
      <c r="K61" s="428"/>
      <c r="L61" s="429"/>
      <c r="M61" s="429">
        <f>SUM(M58:M60)</f>
        <v>11708742758.039999</v>
      </c>
      <c r="N61" s="429">
        <f>SUM(N58:N60)</f>
        <v>0</v>
      </c>
      <c r="O61" s="429">
        <f>SUM(O58:O60)</f>
        <v>11708742758.039999</v>
      </c>
    </row>
    <row r="62" spans="1:15" s="140" customFormat="1" ht="18" x14ac:dyDescent="0.2">
      <c r="A62" s="1136"/>
      <c r="B62" s="1137"/>
      <c r="C62" s="1137"/>
      <c r="D62" s="1137"/>
      <c r="E62" s="1137"/>
      <c r="F62" s="1137"/>
      <c r="G62" s="1137"/>
      <c r="H62" s="1137"/>
      <c r="I62" s="1137"/>
      <c r="J62" s="1137"/>
      <c r="K62" s="1138"/>
      <c r="L62" s="1138"/>
      <c r="M62" s="1138"/>
      <c r="N62" s="1138"/>
      <c r="O62" s="1139"/>
    </row>
    <row r="63" spans="1:15" s="144" customFormat="1" ht="39.75" customHeight="1" x14ac:dyDescent="0.25">
      <c r="A63" s="1147" t="s">
        <v>151</v>
      </c>
      <c r="B63" s="1148"/>
      <c r="C63" s="1148"/>
      <c r="D63" s="1149"/>
      <c r="E63" s="879" t="s">
        <v>2950</v>
      </c>
      <c r="F63" s="879"/>
      <c r="G63" s="879"/>
      <c r="H63" s="879"/>
      <c r="I63" s="879"/>
      <c r="J63" s="879"/>
      <c r="K63" s="879"/>
      <c r="L63" s="879"/>
      <c r="M63" s="879" t="s">
        <v>202</v>
      </c>
      <c r="N63" s="879"/>
      <c r="O63" s="879"/>
    </row>
    <row r="64" spans="1:15" s="145" customFormat="1" ht="29.25" customHeight="1" x14ac:dyDescent="0.2">
      <c r="A64" s="1147" t="s">
        <v>2994</v>
      </c>
      <c r="B64" s="1148"/>
      <c r="C64" s="1148"/>
      <c r="D64" s="1149"/>
      <c r="E64" s="890" t="str">
        <f>+A64</f>
        <v>FECHA: 25/01/2021</v>
      </c>
      <c r="F64" s="891"/>
      <c r="G64" s="891"/>
      <c r="H64" s="891"/>
      <c r="I64" s="891"/>
      <c r="J64" s="891"/>
      <c r="K64" s="891"/>
      <c r="L64" s="892"/>
      <c r="M64" s="1144" t="str">
        <f>+E64</f>
        <v>FECHA: 25/01/2021</v>
      </c>
      <c r="N64" s="1145"/>
      <c r="O64" s="1146"/>
    </row>
    <row r="65" spans="1:15" ht="21.75" customHeight="1" x14ac:dyDescent="0.25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</row>
    <row r="66" spans="1:15" s="140" customFormat="1" ht="75" customHeight="1" x14ac:dyDescent="0.2">
      <c r="A66" s="1143" t="s">
        <v>2995</v>
      </c>
      <c r="B66" s="1143"/>
      <c r="C66" s="1143"/>
      <c r="D66" s="1143"/>
      <c r="E66" s="1143"/>
      <c r="F66" s="1143"/>
      <c r="G66" s="1143"/>
      <c r="H66" s="1143"/>
      <c r="I66" s="1143"/>
      <c r="J66" s="1143"/>
      <c r="K66" s="1143"/>
      <c r="L66" s="1143"/>
      <c r="M66" s="1143"/>
      <c r="N66" s="1143"/>
      <c r="O66" s="1143"/>
    </row>
    <row r="69" spans="1:15" s="140" customFormat="1" ht="14.25" customHeight="1" x14ac:dyDescent="0.2">
      <c r="A69" s="396" t="s">
        <v>50</v>
      </c>
      <c r="B69" s="1123" t="s">
        <v>289</v>
      </c>
      <c r="C69" s="1124"/>
      <c r="D69" s="1124"/>
      <c r="E69" s="1124"/>
      <c r="F69" s="1124"/>
      <c r="G69" s="1124"/>
      <c r="H69" s="1124"/>
      <c r="I69" s="1124"/>
      <c r="J69" s="1124"/>
      <c r="K69" s="1124"/>
      <c r="L69" s="1124"/>
      <c r="M69" s="1124"/>
      <c r="N69" s="1125"/>
      <c r="O69" s="1150" t="s">
        <v>60</v>
      </c>
    </row>
    <row r="70" spans="1:15" s="140" customFormat="1" ht="18" x14ac:dyDescent="0.2">
      <c r="A70" s="396" t="s">
        <v>199</v>
      </c>
      <c r="B70" s="1126"/>
      <c r="C70" s="1127"/>
      <c r="D70" s="1127"/>
      <c r="E70" s="1127"/>
      <c r="F70" s="1127"/>
      <c r="G70" s="1127"/>
      <c r="H70" s="1127"/>
      <c r="I70" s="1127"/>
      <c r="J70" s="1127"/>
      <c r="K70" s="1127"/>
      <c r="L70" s="1127"/>
      <c r="M70" s="1127"/>
      <c r="N70" s="1128"/>
      <c r="O70" s="908"/>
    </row>
    <row r="71" spans="1:15" s="140" customFormat="1" ht="18" x14ac:dyDescent="0.2">
      <c r="A71" s="396" t="s">
        <v>200</v>
      </c>
      <c r="B71" s="1123" t="s">
        <v>2991</v>
      </c>
      <c r="C71" s="1124"/>
      <c r="D71" s="1124"/>
      <c r="E71" s="1124"/>
      <c r="F71" s="1124"/>
      <c r="G71" s="1124"/>
      <c r="H71" s="1124"/>
      <c r="I71" s="1124"/>
      <c r="J71" s="1124"/>
      <c r="K71" s="1124"/>
      <c r="L71" s="1124"/>
      <c r="M71" s="1124"/>
      <c r="N71" s="1125"/>
      <c r="O71" s="908"/>
    </row>
    <row r="72" spans="1:15" s="140" customFormat="1" ht="18" x14ac:dyDescent="0.2">
      <c r="A72" s="396" t="s">
        <v>201</v>
      </c>
      <c r="B72" s="1126"/>
      <c r="C72" s="1127"/>
      <c r="D72" s="1127"/>
      <c r="E72" s="1127"/>
      <c r="F72" s="1127"/>
      <c r="G72" s="1127"/>
      <c r="H72" s="1127"/>
      <c r="I72" s="1127"/>
      <c r="J72" s="1127"/>
      <c r="K72" s="1127"/>
      <c r="L72" s="1127"/>
      <c r="M72" s="1127"/>
      <c r="N72" s="1128"/>
      <c r="O72" s="908"/>
    </row>
    <row r="73" spans="1:15" s="140" customFormat="1" ht="18" x14ac:dyDescent="0.2">
      <c r="A73" s="392"/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7"/>
      <c r="M73" s="397"/>
      <c r="N73" s="393"/>
      <c r="O73" s="398"/>
    </row>
    <row r="74" spans="1:15" s="140" customFormat="1" ht="18" x14ac:dyDescent="0.2">
      <c r="A74" s="836"/>
      <c r="B74" s="837"/>
      <c r="C74" s="837"/>
      <c r="D74" s="837"/>
      <c r="E74" s="837"/>
      <c r="F74" s="837"/>
      <c r="G74" s="837"/>
      <c r="H74" s="837"/>
      <c r="I74" s="837"/>
      <c r="J74" s="837"/>
      <c r="K74" s="837"/>
      <c r="L74" s="401"/>
      <c r="M74" s="401"/>
      <c r="N74" s="837"/>
      <c r="O74" s="402"/>
    </row>
    <row r="75" spans="1:15" s="141" customFormat="1" ht="42.75" customHeight="1" x14ac:dyDescent="0.25">
      <c r="A75" s="403" t="s">
        <v>62</v>
      </c>
      <c r="B75" s="1129" t="s">
        <v>108</v>
      </c>
      <c r="C75" s="1129"/>
      <c r="D75" s="1129"/>
      <c r="E75" s="1129"/>
      <c r="F75" s="1129"/>
      <c r="G75" s="1129"/>
      <c r="H75" s="1129"/>
      <c r="I75" s="1129"/>
      <c r="J75" s="1129"/>
      <c r="K75" s="1129"/>
      <c r="L75" s="1129"/>
      <c r="M75" s="1129"/>
      <c r="N75" s="404" t="s">
        <v>63</v>
      </c>
      <c r="O75" s="405" t="s">
        <v>2997</v>
      </c>
    </row>
    <row r="76" spans="1:15" s="140" customFormat="1" ht="12.75" customHeight="1" x14ac:dyDescent="0.2">
      <c r="A76" s="406"/>
      <c r="B76" s="407"/>
      <c r="C76" s="407"/>
      <c r="D76" s="407"/>
      <c r="E76" s="407"/>
      <c r="F76" s="407"/>
      <c r="G76" s="407"/>
      <c r="H76" s="407"/>
      <c r="I76" s="407"/>
      <c r="J76" s="407"/>
      <c r="K76" s="407"/>
      <c r="L76" s="407"/>
      <c r="M76" s="407"/>
      <c r="N76" s="408"/>
      <c r="O76" s="409"/>
    </row>
    <row r="77" spans="1:15" s="141" customFormat="1" ht="33.75" customHeight="1" x14ac:dyDescent="0.25">
      <c r="A77" s="403" t="s">
        <v>64</v>
      </c>
      <c r="B77" s="1130">
        <v>2018011000669</v>
      </c>
      <c r="C77" s="1130"/>
      <c r="D77" s="1130"/>
      <c r="E77" s="1130"/>
      <c r="F77" s="1130"/>
      <c r="G77" s="1130"/>
      <c r="H77" s="1130"/>
      <c r="I77" s="1130"/>
      <c r="J77" s="1130"/>
      <c r="K77" s="1130"/>
      <c r="L77" s="1130"/>
      <c r="M77" s="1130"/>
      <c r="N77" s="410"/>
      <c r="O77" s="411"/>
    </row>
    <row r="78" spans="1:15" s="142" customFormat="1" ht="42" customHeight="1" x14ac:dyDescent="0.25">
      <c r="A78" s="1133" t="s">
        <v>65</v>
      </c>
      <c r="B78" s="1140"/>
      <c r="C78" s="1141"/>
      <c r="D78" s="1141"/>
      <c r="E78" s="1141"/>
      <c r="F78" s="1141"/>
      <c r="G78" s="1141"/>
      <c r="H78" s="1142"/>
      <c r="I78" s="1134" t="s">
        <v>23</v>
      </c>
      <c r="J78" s="1134"/>
      <c r="K78" s="1135" t="s">
        <v>3038</v>
      </c>
      <c r="L78" s="1135"/>
      <c r="M78" s="1135"/>
      <c r="N78" s="1135"/>
      <c r="O78" s="1135"/>
    </row>
    <row r="79" spans="1:15" s="143" customFormat="1" ht="51" customHeight="1" x14ac:dyDescent="0.25">
      <c r="A79" s="1133"/>
      <c r="B79" s="412" t="s">
        <v>32</v>
      </c>
      <c r="C79" s="412" t="s">
        <v>33</v>
      </c>
      <c r="D79" s="413" t="s">
        <v>34</v>
      </c>
      <c r="E79" s="413" t="s">
        <v>146</v>
      </c>
      <c r="F79" s="413" t="s">
        <v>142</v>
      </c>
      <c r="G79" s="413" t="s">
        <v>70</v>
      </c>
      <c r="H79" s="412" t="s">
        <v>66</v>
      </c>
      <c r="I79" s="838" t="s">
        <v>35</v>
      </c>
      <c r="J79" s="838" t="s">
        <v>36</v>
      </c>
      <c r="K79" s="838" t="s">
        <v>25</v>
      </c>
      <c r="L79" s="415" t="s">
        <v>26</v>
      </c>
      <c r="M79" s="415" t="s">
        <v>27</v>
      </c>
      <c r="N79" s="416" t="s">
        <v>28</v>
      </c>
      <c r="O79" s="417" t="s">
        <v>29</v>
      </c>
    </row>
    <row r="80" spans="1:15" s="146" customFormat="1" ht="56.25" customHeight="1" x14ac:dyDescent="0.25">
      <c r="A80" s="548" t="s">
        <v>229</v>
      </c>
      <c r="B80" s="418"/>
      <c r="C80" s="418"/>
      <c r="D80" s="418"/>
      <c r="E80" s="418"/>
      <c r="F80" s="418"/>
      <c r="G80" s="418"/>
      <c r="H80" s="419"/>
      <c r="I80" s="418"/>
      <c r="J80" s="418"/>
      <c r="K80" s="187"/>
      <c r="L80" s="167"/>
      <c r="M80" s="420"/>
      <c r="N80" s="421"/>
      <c r="O80" s="420"/>
    </row>
    <row r="81" spans="1:15" s="140" customFormat="1" ht="44.25" customHeight="1" x14ac:dyDescent="0.2">
      <c r="A81" s="561" t="s">
        <v>3037</v>
      </c>
      <c r="B81" s="170">
        <v>1501</v>
      </c>
      <c r="C81" s="422" t="s">
        <v>93</v>
      </c>
      <c r="D81" s="170">
        <v>17</v>
      </c>
      <c r="E81" s="422">
        <v>0</v>
      </c>
      <c r="F81" s="422">
        <v>1501019</v>
      </c>
      <c r="G81" s="422" t="s">
        <v>106</v>
      </c>
      <c r="H81" s="418">
        <v>11</v>
      </c>
      <c r="I81" s="418" t="s">
        <v>39</v>
      </c>
      <c r="J81" s="418"/>
      <c r="K81" s="221">
        <v>1</v>
      </c>
      <c r="L81" s="195">
        <v>3053635900.7600002</v>
      </c>
      <c r="M81" s="420">
        <f>+L81*K81</f>
        <v>3053635900.7600002</v>
      </c>
      <c r="N81" s="421">
        <v>0</v>
      </c>
      <c r="O81" s="420">
        <f>+M81+N81</f>
        <v>3053635900.7600002</v>
      </c>
    </row>
    <row r="82" spans="1:15" s="140" customFormat="1" ht="63.75" customHeight="1" x14ac:dyDescent="0.2">
      <c r="A82" s="561" t="s">
        <v>2998</v>
      </c>
      <c r="B82" s="170">
        <v>1501</v>
      </c>
      <c r="C82" s="422" t="s">
        <v>93</v>
      </c>
      <c r="D82" s="170">
        <v>17</v>
      </c>
      <c r="E82" s="422">
        <v>0</v>
      </c>
      <c r="F82" s="422">
        <v>1501019</v>
      </c>
      <c r="G82" s="422" t="s">
        <v>106</v>
      </c>
      <c r="H82" s="418">
        <v>11</v>
      </c>
      <c r="I82" s="418" t="s">
        <v>39</v>
      </c>
      <c r="J82" s="418"/>
      <c r="K82" s="221">
        <v>1</v>
      </c>
      <c r="L82" s="195">
        <v>205101212.22</v>
      </c>
      <c r="M82" s="420">
        <f>+L82*K82</f>
        <v>205101212.22</v>
      </c>
      <c r="N82" s="421">
        <v>0</v>
      </c>
      <c r="O82" s="420">
        <f>+M82+N82</f>
        <v>205101212.22</v>
      </c>
    </row>
    <row r="83" spans="1:15" s="140" customFormat="1" ht="30" customHeight="1" x14ac:dyDescent="0.2">
      <c r="A83" s="425"/>
      <c r="B83" s="418"/>
      <c r="C83" s="418"/>
      <c r="D83" s="418"/>
      <c r="E83" s="418"/>
      <c r="F83" s="418"/>
      <c r="G83" s="418"/>
      <c r="H83" s="418"/>
      <c r="I83" s="418"/>
      <c r="J83" s="418"/>
      <c r="K83" s="221"/>
      <c r="L83" s="167"/>
      <c r="M83" s="420">
        <f t="shared" ref="M83" si="6">+L83*K83</f>
        <v>0</v>
      </c>
      <c r="N83" s="421">
        <v>0</v>
      </c>
      <c r="O83" s="420">
        <f t="shared" ref="O83" si="7">+M83+N83</f>
        <v>0</v>
      </c>
    </row>
    <row r="84" spans="1:15" s="140" customFormat="1" ht="23.25" customHeight="1" x14ac:dyDescent="0.2">
      <c r="A84" s="265" t="s">
        <v>44</v>
      </c>
      <c r="B84" s="426"/>
      <c r="C84" s="426"/>
      <c r="D84" s="426"/>
      <c r="E84" s="426"/>
      <c r="F84" s="426"/>
      <c r="G84" s="426"/>
      <c r="H84" s="426"/>
      <c r="I84" s="426"/>
      <c r="J84" s="427"/>
      <c r="K84" s="428"/>
      <c r="L84" s="429"/>
      <c r="M84" s="429">
        <f>SUM(M81:M83)</f>
        <v>3258737112.98</v>
      </c>
      <c r="N84" s="429">
        <f>SUM(N81:N83)</f>
        <v>0</v>
      </c>
      <c r="O84" s="429">
        <f>SUM(O81:O83)</f>
        <v>3258737112.98</v>
      </c>
    </row>
    <row r="85" spans="1:15" s="140" customFormat="1" ht="18" x14ac:dyDescent="0.2">
      <c r="A85" s="1136"/>
      <c r="B85" s="1137"/>
      <c r="C85" s="1137"/>
      <c r="D85" s="1137"/>
      <c r="E85" s="1137"/>
      <c r="F85" s="1137"/>
      <c r="G85" s="1137"/>
      <c r="H85" s="1137"/>
      <c r="I85" s="1137"/>
      <c r="J85" s="1137"/>
      <c r="K85" s="1138"/>
      <c r="L85" s="1138"/>
      <c r="M85" s="1138"/>
      <c r="N85" s="1138"/>
      <c r="O85" s="1139"/>
    </row>
    <row r="86" spans="1:15" s="144" customFormat="1" ht="39.75" customHeight="1" x14ac:dyDescent="0.25">
      <c r="A86" s="1147" t="s">
        <v>151</v>
      </c>
      <c r="B86" s="1148"/>
      <c r="C86" s="1148"/>
      <c r="D86" s="1149"/>
      <c r="E86" s="879" t="s">
        <v>2950</v>
      </c>
      <c r="F86" s="879"/>
      <c r="G86" s="879"/>
      <c r="H86" s="879"/>
      <c r="I86" s="879"/>
      <c r="J86" s="879"/>
      <c r="K86" s="879"/>
      <c r="L86" s="879"/>
      <c r="M86" s="879" t="s">
        <v>202</v>
      </c>
      <c r="N86" s="879"/>
      <c r="O86" s="879"/>
    </row>
    <row r="87" spans="1:15" s="145" customFormat="1" ht="29.25" customHeight="1" x14ac:dyDescent="0.2">
      <c r="A87" s="1147" t="s">
        <v>2994</v>
      </c>
      <c r="B87" s="1148"/>
      <c r="C87" s="1148"/>
      <c r="D87" s="1149"/>
      <c r="E87" s="890" t="str">
        <f>+A87</f>
        <v>FECHA: 25/01/2021</v>
      </c>
      <c r="F87" s="891"/>
      <c r="G87" s="891"/>
      <c r="H87" s="891"/>
      <c r="I87" s="891"/>
      <c r="J87" s="891"/>
      <c r="K87" s="891"/>
      <c r="L87" s="892"/>
      <c r="M87" s="1144" t="str">
        <f>+E87</f>
        <v>FECHA: 25/01/2021</v>
      </c>
      <c r="N87" s="1145"/>
      <c r="O87" s="1146"/>
    </row>
    <row r="88" spans="1:15" ht="21.75" customHeight="1" x14ac:dyDescent="0.25">
      <c r="A88" s="260"/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</row>
    <row r="89" spans="1:15" s="140" customFormat="1" ht="75" customHeight="1" x14ac:dyDescent="0.2">
      <c r="A89" s="1143" t="s">
        <v>2995</v>
      </c>
      <c r="B89" s="1143"/>
      <c r="C89" s="1143"/>
      <c r="D89" s="1143"/>
      <c r="E89" s="1143"/>
      <c r="F89" s="1143"/>
      <c r="G89" s="1143"/>
      <c r="H89" s="1143"/>
      <c r="I89" s="1143"/>
      <c r="J89" s="1143"/>
      <c r="K89" s="1143"/>
      <c r="L89" s="1143"/>
      <c r="M89" s="1143"/>
      <c r="N89" s="1143"/>
      <c r="O89" s="1143"/>
    </row>
    <row r="91" spans="1:15" s="140" customFormat="1" ht="14.25" customHeight="1" x14ac:dyDescent="0.2">
      <c r="A91" s="396" t="s">
        <v>50</v>
      </c>
      <c r="B91" s="1123" t="s">
        <v>289</v>
      </c>
      <c r="C91" s="1124"/>
      <c r="D91" s="1124"/>
      <c r="E91" s="1124"/>
      <c r="F91" s="1124"/>
      <c r="G91" s="1124"/>
      <c r="H91" s="1124"/>
      <c r="I91" s="1124"/>
      <c r="J91" s="1124"/>
      <c r="K91" s="1124"/>
      <c r="L91" s="1124"/>
      <c r="M91" s="1124"/>
      <c r="N91" s="1125"/>
      <c r="O91" s="1150" t="s">
        <v>60</v>
      </c>
    </row>
    <row r="92" spans="1:15" s="140" customFormat="1" ht="18" x14ac:dyDescent="0.2">
      <c r="A92" s="396" t="s">
        <v>199</v>
      </c>
      <c r="B92" s="1126"/>
      <c r="C92" s="1127"/>
      <c r="D92" s="1127"/>
      <c r="E92" s="1127"/>
      <c r="F92" s="1127"/>
      <c r="G92" s="1127"/>
      <c r="H92" s="1127"/>
      <c r="I92" s="1127"/>
      <c r="J92" s="1127"/>
      <c r="K92" s="1127"/>
      <c r="L92" s="1127"/>
      <c r="M92" s="1127"/>
      <c r="N92" s="1128"/>
      <c r="O92" s="908"/>
    </row>
    <row r="93" spans="1:15" s="140" customFormat="1" ht="18" x14ac:dyDescent="0.2">
      <c r="A93" s="396" t="s">
        <v>200</v>
      </c>
      <c r="B93" s="1123" t="s">
        <v>2991</v>
      </c>
      <c r="C93" s="1124"/>
      <c r="D93" s="1124"/>
      <c r="E93" s="1124"/>
      <c r="F93" s="1124"/>
      <c r="G93" s="1124"/>
      <c r="H93" s="1124"/>
      <c r="I93" s="1124"/>
      <c r="J93" s="1124"/>
      <c r="K93" s="1124"/>
      <c r="L93" s="1124"/>
      <c r="M93" s="1124"/>
      <c r="N93" s="1125"/>
      <c r="O93" s="908"/>
    </row>
    <row r="94" spans="1:15" s="140" customFormat="1" ht="18" x14ac:dyDescent="0.2">
      <c r="A94" s="396" t="s">
        <v>201</v>
      </c>
      <c r="B94" s="1126"/>
      <c r="C94" s="1127"/>
      <c r="D94" s="1127"/>
      <c r="E94" s="1127"/>
      <c r="F94" s="1127"/>
      <c r="G94" s="1127"/>
      <c r="H94" s="1127"/>
      <c r="I94" s="1127"/>
      <c r="J94" s="1127"/>
      <c r="K94" s="1127"/>
      <c r="L94" s="1127"/>
      <c r="M94" s="1127"/>
      <c r="N94" s="1128"/>
      <c r="O94" s="908"/>
    </row>
    <row r="95" spans="1:15" s="140" customFormat="1" ht="18" x14ac:dyDescent="0.2">
      <c r="A95" s="392"/>
      <c r="B95" s="393"/>
      <c r="C95" s="393"/>
      <c r="D95" s="393"/>
      <c r="E95" s="393"/>
      <c r="F95" s="393"/>
      <c r="G95" s="393"/>
      <c r="H95" s="393"/>
      <c r="I95" s="393"/>
      <c r="J95" s="393"/>
      <c r="K95" s="393"/>
      <c r="L95" s="397"/>
      <c r="M95" s="397"/>
      <c r="N95" s="393"/>
      <c r="O95" s="398"/>
    </row>
    <row r="96" spans="1:15" s="140" customFormat="1" ht="18" x14ac:dyDescent="0.2">
      <c r="A96" s="836"/>
      <c r="B96" s="837"/>
      <c r="C96" s="837"/>
      <c r="D96" s="837"/>
      <c r="E96" s="837"/>
      <c r="F96" s="837"/>
      <c r="G96" s="837"/>
      <c r="H96" s="837"/>
      <c r="I96" s="837"/>
      <c r="J96" s="837"/>
      <c r="K96" s="837"/>
      <c r="L96" s="401"/>
      <c r="M96" s="401"/>
      <c r="N96" s="837"/>
      <c r="O96" s="402"/>
    </row>
    <row r="97" spans="1:15" s="141" customFormat="1" ht="32.25" customHeight="1" x14ac:dyDescent="0.25">
      <c r="A97" s="403" t="s">
        <v>62</v>
      </c>
      <c r="B97" s="1129" t="s">
        <v>108</v>
      </c>
      <c r="C97" s="1129"/>
      <c r="D97" s="1129"/>
      <c r="E97" s="1129"/>
      <c r="F97" s="1129"/>
      <c r="G97" s="1129"/>
      <c r="H97" s="1129"/>
      <c r="I97" s="1129"/>
      <c r="J97" s="1129"/>
      <c r="K97" s="1129"/>
      <c r="L97" s="1129"/>
      <c r="M97" s="1129"/>
      <c r="N97" s="404" t="s">
        <v>63</v>
      </c>
      <c r="O97" s="405" t="s">
        <v>2999</v>
      </c>
    </row>
    <row r="98" spans="1:15" s="140" customFormat="1" ht="12.75" customHeight="1" x14ac:dyDescent="0.2">
      <c r="A98" s="406"/>
      <c r="B98" s="407"/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8"/>
      <c r="O98" s="409"/>
    </row>
    <row r="99" spans="1:15" s="141" customFormat="1" ht="33.75" customHeight="1" x14ac:dyDescent="0.25">
      <c r="A99" s="403" t="s">
        <v>64</v>
      </c>
      <c r="B99" s="1130">
        <v>2018011000669</v>
      </c>
      <c r="C99" s="1130"/>
      <c r="D99" s="1130"/>
      <c r="E99" s="1130"/>
      <c r="F99" s="1130"/>
      <c r="G99" s="1130"/>
      <c r="H99" s="1130"/>
      <c r="I99" s="1130"/>
      <c r="J99" s="1130"/>
      <c r="K99" s="1130"/>
      <c r="L99" s="1130"/>
      <c r="M99" s="1130"/>
      <c r="N99" s="410"/>
      <c r="O99" s="411"/>
    </row>
    <row r="100" spans="1:15" s="142" customFormat="1" ht="42" customHeight="1" x14ac:dyDescent="0.25">
      <c r="A100" s="1133" t="s">
        <v>65</v>
      </c>
      <c r="B100" s="1140"/>
      <c r="C100" s="1141"/>
      <c r="D100" s="1141"/>
      <c r="E100" s="1141"/>
      <c r="F100" s="1141"/>
      <c r="G100" s="1141"/>
      <c r="H100" s="1142"/>
      <c r="I100" s="1134" t="s">
        <v>23</v>
      </c>
      <c r="J100" s="1134"/>
      <c r="K100" s="1135" t="s">
        <v>3038</v>
      </c>
      <c r="L100" s="1135"/>
      <c r="M100" s="1135"/>
      <c r="N100" s="1135"/>
      <c r="O100" s="1135"/>
    </row>
    <row r="101" spans="1:15" s="143" customFormat="1" ht="51" customHeight="1" x14ac:dyDescent="0.25">
      <c r="A101" s="1133"/>
      <c r="B101" s="412" t="s">
        <v>32</v>
      </c>
      <c r="C101" s="412" t="s">
        <v>33</v>
      </c>
      <c r="D101" s="413" t="s">
        <v>34</v>
      </c>
      <c r="E101" s="413" t="s">
        <v>146</v>
      </c>
      <c r="F101" s="413" t="s">
        <v>142</v>
      </c>
      <c r="G101" s="413" t="s">
        <v>70</v>
      </c>
      <c r="H101" s="412" t="s">
        <v>66</v>
      </c>
      <c r="I101" s="838" t="s">
        <v>35</v>
      </c>
      <c r="J101" s="838" t="s">
        <v>36</v>
      </c>
      <c r="K101" s="838" t="s">
        <v>25</v>
      </c>
      <c r="L101" s="415" t="s">
        <v>26</v>
      </c>
      <c r="M101" s="415" t="s">
        <v>27</v>
      </c>
      <c r="N101" s="416" t="s">
        <v>28</v>
      </c>
      <c r="O101" s="417" t="s">
        <v>29</v>
      </c>
    </row>
    <row r="102" spans="1:15" s="146" customFormat="1" ht="56.25" customHeight="1" x14ac:dyDescent="0.25">
      <c r="A102" s="548" t="s">
        <v>3001</v>
      </c>
      <c r="B102" s="418"/>
      <c r="C102" s="418"/>
      <c r="D102" s="418"/>
      <c r="E102" s="418"/>
      <c r="F102" s="418"/>
      <c r="G102" s="418"/>
      <c r="H102" s="419"/>
      <c r="I102" s="418"/>
      <c r="J102" s="418"/>
      <c r="K102" s="187"/>
      <c r="L102" s="167"/>
      <c r="M102" s="420"/>
      <c r="N102" s="421"/>
      <c r="O102" s="420"/>
    </row>
    <row r="103" spans="1:15" s="140" customFormat="1" ht="44.25" customHeight="1" x14ac:dyDescent="0.2">
      <c r="A103" s="561" t="s">
        <v>3001</v>
      </c>
      <c r="B103" s="170">
        <v>1501</v>
      </c>
      <c r="C103" s="422" t="s">
        <v>93</v>
      </c>
      <c r="D103" s="170">
        <v>17</v>
      </c>
      <c r="E103" s="422">
        <v>0</v>
      </c>
      <c r="F103" s="422">
        <v>1501019</v>
      </c>
      <c r="G103" s="422" t="s">
        <v>106</v>
      </c>
      <c r="H103" s="418">
        <v>11</v>
      </c>
      <c r="I103" s="418" t="s">
        <v>39</v>
      </c>
      <c r="J103" s="418"/>
      <c r="K103" s="221">
        <v>1</v>
      </c>
      <c r="L103" s="195">
        <v>33199452243.16</v>
      </c>
      <c r="M103" s="420">
        <f>+L103*K103</f>
        <v>33199452243.16</v>
      </c>
      <c r="N103" s="421">
        <v>0</v>
      </c>
      <c r="O103" s="420">
        <f>+M103+N103</f>
        <v>33199452243.16</v>
      </c>
    </row>
    <row r="104" spans="1:15" s="140" customFormat="1" ht="48.75" customHeight="1" x14ac:dyDescent="0.2">
      <c r="A104" s="561" t="s">
        <v>3002</v>
      </c>
      <c r="B104" s="170">
        <v>1501</v>
      </c>
      <c r="C104" s="422" t="s">
        <v>93</v>
      </c>
      <c r="D104" s="170">
        <v>17</v>
      </c>
      <c r="E104" s="422">
        <v>0</v>
      </c>
      <c r="F104" s="422">
        <v>1501019</v>
      </c>
      <c r="G104" s="422" t="s">
        <v>106</v>
      </c>
      <c r="H104" s="418">
        <v>11</v>
      </c>
      <c r="I104" s="418" t="s">
        <v>39</v>
      </c>
      <c r="J104" s="418"/>
      <c r="K104" s="221">
        <v>1</v>
      </c>
      <c r="L104" s="195">
        <v>2544442660.8400002</v>
      </c>
      <c r="M104" s="420">
        <f>+L104*K104</f>
        <v>2544442660.8400002</v>
      </c>
      <c r="N104" s="421">
        <v>0</v>
      </c>
      <c r="O104" s="420">
        <f>+M104+N104</f>
        <v>2544442660.8400002</v>
      </c>
    </row>
    <row r="105" spans="1:15" s="140" customFormat="1" ht="30" customHeight="1" x14ac:dyDescent="0.2">
      <c r="A105" s="425"/>
      <c r="B105" s="418"/>
      <c r="C105" s="418"/>
      <c r="D105" s="418"/>
      <c r="E105" s="418"/>
      <c r="F105" s="418"/>
      <c r="G105" s="418"/>
      <c r="H105" s="418"/>
      <c r="I105" s="418"/>
      <c r="J105" s="418"/>
      <c r="K105" s="221"/>
      <c r="L105" s="167"/>
      <c r="M105" s="420">
        <f t="shared" ref="M105" si="8">+L105*K105</f>
        <v>0</v>
      </c>
      <c r="N105" s="421">
        <v>0</v>
      </c>
      <c r="O105" s="420">
        <f t="shared" ref="O105" si="9">+M105+N105</f>
        <v>0</v>
      </c>
    </row>
    <row r="106" spans="1:15" s="140" customFormat="1" ht="23.25" customHeight="1" x14ac:dyDescent="0.2">
      <c r="A106" s="265" t="s">
        <v>44</v>
      </c>
      <c r="B106" s="426"/>
      <c r="C106" s="426"/>
      <c r="D106" s="426"/>
      <c r="E106" s="426"/>
      <c r="F106" s="426"/>
      <c r="G106" s="426"/>
      <c r="H106" s="426"/>
      <c r="I106" s="426"/>
      <c r="J106" s="427"/>
      <c r="K106" s="428"/>
      <c r="L106" s="429"/>
      <c r="M106" s="429">
        <f>SUM(M103:M105)</f>
        <v>35743894904</v>
      </c>
      <c r="N106" s="429">
        <f>SUM(N103:N105)</f>
        <v>0</v>
      </c>
      <c r="O106" s="429">
        <f>SUM(O103:O105)</f>
        <v>35743894904</v>
      </c>
    </row>
    <row r="107" spans="1:15" s="140" customFormat="1" ht="18" x14ac:dyDescent="0.2">
      <c r="A107" s="1136"/>
      <c r="B107" s="1137"/>
      <c r="C107" s="1137"/>
      <c r="D107" s="1137"/>
      <c r="E107" s="1137"/>
      <c r="F107" s="1137"/>
      <c r="G107" s="1137"/>
      <c r="H107" s="1137"/>
      <c r="I107" s="1137"/>
      <c r="J107" s="1137"/>
      <c r="K107" s="1138"/>
      <c r="L107" s="1138"/>
      <c r="M107" s="1138"/>
      <c r="N107" s="1138"/>
      <c r="O107" s="1139"/>
    </row>
    <row r="108" spans="1:15" s="144" customFormat="1" ht="39.75" customHeight="1" x14ac:dyDescent="0.25">
      <c r="A108" s="1147" t="s">
        <v>151</v>
      </c>
      <c r="B108" s="1148"/>
      <c r="C108" s="1148"/>
      <c r="D108" s="1149"/>
      <c r="E108" s="879" t="s">
        <v>2950</v>
      </c>
      <c r="F108" s="879"/>
      <c r="G108" s="879"/>
      <c r="H108" s="879"/>
      <c r="I108" s="879"/>
      <c r="J108" s="879"/>
      <c r="K108" s="879"/>
      <c r="L108" s="879"/>
      <c r="M108" s="879" t="s">
        <v>202</v>
      </c>
      <c r="N108" s="879"/>
      <c r="O108" s="879"/>
    </row>
    <row r="109" spans="1:15" s="145" customFormat="1" ht="29.25" customHeight="1" x14ac:dyDescent="0.2">
      <c r="A109" s="1147" t="s">
        <v>2994</v>
      </c>
      <c r="B109" s="1148"/>
      <c r="C109" s="1148"/>
      <c r="D109" s="1149"/>
      <c r="E109" s="890" t="str">
        <f>+A109</f>
        <v>FECHA: 25/01/2021</v>
      </c>
      <c r="F109" s="891"/>
      <c r="G109" s="891"/>
      <c r="H109" s="891"/>
      <c r="I109" s="891"/>
      <c r="J109" s="891"/>
      <c r="K109" s="891"/>
      <c r="L109" s="892"/>
      <c r="M109" s="1144" t="str">
        <f>+E109</f>
        <v>FECHA: 25/01/2021</v>
      </c>
      <c r="N109" s="1145"/>
      <c r="O109" s="1146"/>
    </row>
    <row r="110" spans="1:15" ht="21.75" customHeight="1" x14ac:dyDescent="0.25">
      <c r="A110" s="260"/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</row>
    <row r="111" spans="1:15" s="140" customFormat="1" ht="75" customHeight="1" x14ac:dyDescent="0.2">
      <c r="A111" s="1143" t="s">
        <v>2995</v>
      </c>
      <c r="B111" s="1143"/>
      <c r="C111" s="1143"/>
      <c r="D111" s="1143"/>
      <c r="E111" s="1143"/>
      <c r="F111" s="1143"/>
      <c r="G111" s="1143"/>
      <c r="H111" s="1143"/>
      <c r="I111" s="1143"/>
      <c r="J111" s="1143"/>
      <c r="K111" s="1143"/>
      <c r="L111" s="1143"/>
      <c r="M111" s="1143"/>
      <c r="N111" s="1143"/>
      <c r="O111" s="1143"/>
    </row>
    <row r="113" spans="1:15" s="140" customFormat="1" ht="14.25" customHeight="1" x14ac:dyDescent="0.2">
      <c r="A113" s="396" t="s">
        <v>50</v>
      </c>
      <c r="B113" s="1123" t="s">
        <v>289</v>
      </c>
      <c r="C113" s="1124"/>
      <c r="D113" s="1124"/>
      <c r="E113" s="1124"/>
      <c r="F113" s="1124"/>
      <c r="G113" s="1124"/>
      <c r="H113" s="1124"/>
      <c r="I113" s="1124"/>
      <c r="J113" s="1124"/>
      <c r="K113" s="1124"/>
      <c r="L113" s="1124"/>
      <c r="M113" s="1124"/>
      <c r="N113" s="1125"/>
      <c r="O113" s="1150" t="s">
        <v>60</v>
      </c>
    </row>
    <row r="114" spans="1:15" s="140" customFormat="1" ht="18" x14ac:dyDescent="0.2">
      <c r="A114" s="396" t="s">
        <v>199</v>
      </c>
      <c r="B114" s="1126"/>
      <c r="C114" s="1127"/>
      <c r="D114" s="1127"/>
      <c r="E114" s="1127"/>
      <c r="F114" s="1127"/>
      <c r="G114" s="1127"/>
      <c r="H114" s="1127"/>
      <c r="I114" s="1127"/>
      <c r="J114" s="1127"/>
      <c r="K114" s="1127"/>
      <c r="L114" s="1127"/>
      <c r="M114" s="1127"/>
      <c r="N114" s="1128"/>
      <c r="O114" s="908"/>
    </row>
    <row r="115" spans="1:15" s="140" customFormat="1" ht="18" x14ac:dyDescent="0.2">
      <c r="A115" s="396" t="s">
        <v>200</v>
      </c>
      <c r="B115" s="1123" t="s">
        <v>2991</v>
      </c>
      <c r="C115" s="1124"/>
      <c r="D115" s="1124"/>
      <c r="E115" s="1124"/>
      <c r="F115" s="1124"/>
      <c r="G115" s="1124"/>
      <c r="H115" s="1124"/>
      <c r="I115" s="1124"/>
      <c r="J115" s="1124"/>
      <c r="K115" s="1124"/>
      <c r="L115" s="1124"/>
      <c r="M115" s="1124"/>
      <c r="N115" s="1125"/>
      <c r="O115" s="908"/>
    </row>
    <row r="116" spans="1:15" s="140" customFormat="1" ht="18" x14ac:dyDescent="0.2">
      <c r="A116" s="396" t="s">
        <v>201</v>
      </c>
      <c r="B116" s="1126"/>
      <c r="C116" s="1127"/>
      <c r="D116" s="1127"/>
      <c r="E116" s="1127"/>
      <c r="F116" s="1127"/>
      <c r="G116" s="1127"/>
      <c r="H116" s="1127"/>
      <c r="I116" s="1127"/>
      <c r="J116" s="1127"/>
      <c r="K116" s="1127"/>
      <c r="L116" s="1127"/>
      <c r="M116" s="1127"/>
      <c r="N116" s="1128"/>
      <c r="O116" s="908"/>
    </row>
    <row r="117" spans="1:15" s="140" customFormat="1" ht="18" x14ac:dyDescent="0.2">
      <c r="A117" s="392"/>
      <c r="B117" s="393"/>
      <c r="C117" s="393"/>
      <c r="D117" s="393"/>
      <c r="E117" s="393"/>
      <c r="F117" s="393"/>
      <c r="G117" s="393"/>
      <c r="H117" s="393"/>
      <c r="I117" s="393"/>
      <c r="J117" s="393"/>
      <c r="K117" s="393"/>
      <c r="L117" s="397"/>
      <c r="M117" s="397"/>
      <c r="N117" s="393"/>
      <c r="O117" s="398"/>
    </row>
    <row r="118" spans="1:15" s="140" customFormat="1" ht="18" x14ac:dyDescent="0.2">
      <c r="A118" s="836"/>
      <c r="B118" s="837"/>
      <c r="C118" s="837"/>
      <c r="D118" s="837"/>
      <c r="E118" s="837"/>
      <c r="F118" s="837"/>
      <c r="G118" s="837"/>
      <c r="H118" s="837"/>
      <c r="I118" s="837"/>
      <c r="J118" s="837"/>
      <c r="K118" s="837"/>
      <c r="L118" s="401"/>
      <c r="M118" s="401"/>
      <c r="N118" s="837"/>
      <c r="O118" s="402"/>
    </row>
    <row r="119" spans="1:15" s="141" customFormat="1" ht="32.25" customHeight="1" x14ac:dyDescent="0.25">
      <c r="A119" s="403" t="s">
        <v>62</v>
      </c>
      <c r="B119" s="1129" t="s">
        <v>108</v>
      </c>
      <c r="C119" s="1129"/>
      <c r="D119" s="1129"/>
      <c r="E119" s="1129"/>
      <c r="F119" s="1129"/>
      <c r="G119" s="1129"/>
      <c r="H119" s="1129"/>
      <c r="I119" s="1129"/>
      <c r="J119" s="1129"/>
      <c r="K119" s="1129"/>
      <c r="L119" s="1129"/>
      <c r="M119" s="1129"/>
      <c r="N119" s="404" t="s">
        <v>63</v>
      </c>
      <c r="O119" s="405" t="s">
        <v>3000</v>
      </c>
    </row>
    <row r="120" spans="1:15" s="140" customFormat="1" ht="12.75" customHeight="1" x14ac:dyDescent="0.2">
      <c r="A120" s="406"/>
      <c r="B120" s="407"/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7"/>
      <c r="N120" s="408"/>
      <c r="O120" s="409"/>
    </row>
    <row r="121" spans="1:15" s="141" customFormat="1" ht="33.75" customHeight="1" x14ac:dyDescent="0.25">
      <c r="A121" s="403" t="s">
        <v>64</v>
      </c>
      <c r="B121" s="1130">
        <v>2018011000669</v>
      </c>
      <c r="C121" s="1130"/>
      <c r="D121" s="1130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410"/>
      <c r="O121" s="411"/>
    </row>
    <row r="122" spans="1:15" s="142" customFormat="1" ht="42" customHeight="1" x14ac:dyDescent="0.25">
      <c r="A122" s="1133" t="s">
        <v>65</v>
      </c>
      <c r="B122" s="1140"/>
      <c r="C122" s="1141"/>
      <c r="D122" s="1141"/>
      <c r="E122" s="1141"/>
      <c r="F122" s="1141"/>
      <c r="G122" s="1141"/>
      <c r="H122" s="1142"/>
      <c r="I122" s="1134" t="s">
        <v>23</v>
      </c>
      <c r="J122" s="1134"/>
      <c r="K122" s="1135" t="s">
        <v>3038</v>
      </c>
      <c r="L122" s="1135"/>
      <c r="M122" s="1135"/>
      <c r="N122" s="1135"/>
      <c r="O122" s="1135"/>
    </row>
    <row r="123" spans="1:15" s="143" customFormat="1" ht="51" customHeight="1" x14ac:dyDescent="0.25">
      <c r="A123" s="1133"/>
      <c r="B123" s="412" t="s">
        <v>32</v>
      </c>
      <c r="C123" s="412" t="s">
        <v>33</v>
      </c>
      <c r="D123" s="413" t="s">
        <v>34</v>
      </c>
      <c r="E123" s="413" t="s">
        <v>146</v>
      </c>
      <c r="F123" s="413" t="s">
        <v>142</v>
      </c>
      <c r="G123" s="413" t="s">
        <v>70</v>
      </c>
      <c r="H123" s="412" t="s">
        <v>66</v>
      </c>
      <c r="I123" s="838" t="s">
        <v>35</v>
      </c>
      <c r="J123" s="838" t="s">
        <v>36</v>
      </c>
      <c r="K123" s="838" t="s">
        <v>25</v>
      </c>
      <c r="L123" s="415" t="s">
        <v>26</v>
      </c>
      <c r="M123" s="415" t="s">
        <v>27</v>
      </c>
      <c r="N123" s="416" t="s">
        <v>28</v>
      </c>
      <c r="O123" s="417" t="s">
        <v>29</v>
      </c>
    </row>
    <row r="124" spans="1:15" s="146" customFormat="1" ht="56.25" customHeight="1" x14ac:dyDescent="0.25">
      <c r="A124" s="548" t="s">
        <v>256</v>
      </c>
      <c r="B124" s="418"/>
      <c r="C124" s="418"/>
      <c r="D124" s="418"/>
      <c r="E124" s="418"/>
      <c r="F124" s="418"/>
      <c r="G124" s="418"/>
      <c r="H124" s="419"/>
      <c r="I124" s="418"/>
      <c r="J124" s="418"/>
      <c r="K124" s="187"/>
      <c r="L124" s="167"/>
      <c r="M124" s="420"/>
      <c r="N124" s="421"/>
      <c r="O124" s="420"/>
    </row>
    <row r="125" spans="1:15" s="140" customFormat="1" ht="44.25" customHeight="1" x14ac:dyDescent="0.2">
      <c r="A125" s="561" t="s">
        <v>256</v>
      </c>
      <c r="B125" s="170">
        <v>1501</v>
      </c>
      <c r="C125" s="422" t="s">
        <v>93</v>
      </c>
      <c r="D125" s="170">
        <v>17</v>
      </c>
      <c r="E125" s="422">
        <v>0</v>
      </c>
      <c r="F125" s="422">
        <v>1501019</v>
      </c>
      <c r="G125" s="422" t="s">
        <v>106</v>
      </c>
      <c r="H125" s="418">
        <v>11</v>
      </c>
      <c r="I125" s="418" t="s">
        <v>39</v>
      </c>
      <c r="J125" s="418"/>
      <c r="K125" s="221">
        <v>1</v>
      </c>
      <c r="L125" s="195">
        <v>4596000000</v>
      </c>
      <c r="M125" s="420">
        <f>+L125*K125</f>
        <v>4596000000</v>
      </c>
      <c r="N125" s="421">
        <v>0</v>
      </c>
      <c r="O125" s="420">
        <f>+M125+N125</f>
        <v>4596000000</v>
      </c>
    </row>
    <row r="126" spans="1:15" s="140" customFormat="1" ht="48.75" customHeight="1" x14ac:dyDescent="0.2">
      <c r="A126" s="561" t="s">
        <v>3004</v>
      </c>
      <c r="B126" s="170">
        <v>1501</v>
      </c>
      <c r="C126" s="422" t="s">
        <v>93</v>
      </c>
      <c r="D126" s="170">
        <v>17</v>
      </c>
      <c r="E126" s="422">
        <v>0</v>
      </c>
      <c r="F126" s="422">
        <v>1501019</v>
      </c>
      <c r="G126" s="422" t="s">
        <v>106</v>
      </c>
      <c r="H126" s="418">
        <v>11</v>
      </c>
      <c r="I126" s="418" t="s">
        <v>39</v>
      </c>
      <c r="J126" s="418"/>
      <c r="K126" s="221">
        <v>1</v>
      </c>
      <c r="L126" s="195">
        <v>254000000</v>
      </c>
      <c r="M126" s="420">
        <f>+L126*K126</f>
        <v>254000000</v>
      </c>
      <c r="N126" s="421">
        <v>0</v>
      </c>
      <c r="O126" s="420">
        <f>+M126+N126</f>
        <v>254000000</v>
      </c>
    </row>
    <row r="127" spans="1:15" s="140" customFormat="1" ht="63.75" customHeight="1" x14ac:dyDescent="0.2">
      <c r="A127" s="561" t="s">
        <v>257</v>
      </c>
      <c r="B127" s="170">
        <v>1501</v>
      </c>
      <c r="C127" s="422" t="s">
        <v>93</v>
      </c>
      <c r="D127" s="170">
        <v>17</v>
      </c>
      <c r="E127" s="422">
        <v>0</v>
      </c>
      <c r="F127" s="422">
        <v>1501019</v>
      </c>
      <c r="G127" s="422" t="s">
        <v>106</v>
      </c>
      <c r="H127" s="418">
        <v>11</v>
      </c>
      <c r="I127" s="418" t="s">
        <v>39</v>
      </c>
      <c r="J127" s="418"/>
      <c r="K127" s="221">
        <v>1</v>
      </c>
      <c r="L127" s="195">
        <v>89000000</v>
      </c>
      <c r="M127" s="420">
        <f>+L127*K127</f>
        <v>89000000</v>
      </c>
      <c r="N127" s="421">
        <v>0</v>
      </c>
      <c r="O127" s="420">
        <f>+M127+N127</f>
        <v>89000000</v>
      </c>
    </row>
    <row r="128" spans="1:15" s="140" customFormat="1" ht="30" customHeight="1" x14ac:dyDescent="0.2">
      <c r="A128" s="425"/>
      <c r="B128" s="418"/>
      <c r="C128" s="418"/>
      <c r="D128" s="418"/>
      <c r="E128" s="418"/>
      <c r="F128" s="418"/>
      <c r="G128" s="418"/>
      <c r="H128" s="418"/>
      <c r="I128" s="418"/>
      <c r="J128" s="418"/>
      <c r="K128" s="221"/>
      <c r="L128" s="167"/>
      <c r="M128" s="420">
        <f t="shared" ref="M128" si="10">+L128*K128</f>
        <v>0</v>
      </c>
      <c r="N128" s="421">
        <v>0</v>
      </c>
      <c r="O128" s="420">
        <f t="shared" ref="O128" si="11">+M128+N128</f>
        <v>0</v>
      </c>
    </row>
    <row r="129" spans="1:15" s="140" customFormat="1" ht="23.25" customHeight="1" x14ac:dyDescent="0.2">
      <c r="A129" s="265" t="s">
        <v>44</v>
      </c>
      <c r="B129" s="426"/>
      <c r="C129" s="426"/>
      <c r="D129" s="426"/>
      <c r="E129" s="426"/>
      <c r="F129" s="426"/>
      <c r="G129" s="426"/>
      <c r="H129" s="426"/>
      <c r="I129" s="426"/>
      <c r="J129" s="427"/>
      <c r="K129" s="428"/>
      <c r="L129" s="429"/>
      <c r="M129" s="429">
        <f>SUM(M125:M128)</f>
        <v>4939000000</v>
      </c>
      <c r="N129" s="429">
        <f>SUM(N125:N128)</f>
        <v>0</v>
      </c>
      <c r="O129" s="429">
        <f>SUM(O125:O128)</f>
        <v>4939000000</v>
      </c>
    </row>
    <row r="130" spans="1:15" s="140" customFormat="1" ht="18" x14ac:dyDescent="0.2">
      <c r="A130" s="1136"/>
      <c r="B130" s="1137"/>
      <c r="C130" s="1137"/>
      <c r="D130" s="1137"/>
      <c r="E130" s="1137"/>
      <c r="F130" s="1137"/>
      <c r="G130" s="1137"/>
      <c r="H130" s="1137"/>
      <c r="I130" s="1137"/>
      <c r="J130" s="1137"/>
      <c r="K130" s="1138"/>
      <c r="L130" s="1138"/>
      <c r="M130" s="1138"/>
      <c r="N130" s="1138"/>
      <c r="O130" s="1139"/>
    </row>
    <row r="131" spans="1:15" s="144" customFormat="1" ht="39.75" customHeight="1" x14ac:dyDescent="0.25">
      <c r="A131" s="1147" t="s">
        <v>151</v>
      </c>
      <c r="B131" s="1148"/>
      <c r="C131" s="1148"/>
      <c r="D131" s="1149"/>
      <c r="E131" s="879" t="s">
        <v>2950</v>
      </c>
      <c r="F131" s="879"/>
      <c r="G131" s="879"/>
      <c r="H131" s="879"/>
      <c r="I131" s="879"/>
      <c r="J131" s="879"/>
      <c r="K131" s="879"/>
      <c r="L131" s="879"/>
      <c r="M131" s="879" t="s">
        <v>202</v>
      </c>
      <c r="N131" s="879"/>
      <c r="O131" s="879"/>
    </row>
    <row r="132" spans="1:15" s="145" customFormat="1" ht="29.25" customHeight="1" x14ac:dyDescent="0.2">
      <c r="A132" s="1147" t="s">
        <v>2994</v>
      </c>
      <c r="B132" s="1148"/>
      <c r="C132" s="1148"/>
      <c r="D132" s="1149"/>
      <c r="E132" s="890" t="str">
        <f>+A132</f>
        <v>FECHA: 25/01/2021</v>
      </c>
      <c r="F132" s="891"/>
      <c r="G132" s="891"/>
      <c r="H132" s="891"/>
      <c r="I132" s="891"/>
      <c r="J132" s="891"/>
      <c r="K132" s="891"/>
      <c r="L132" s="892"/>
      <c r="M132" s="1144" t="str">
        <f>+E132</f>
        <v>FECHA: 25/01/2021</v>
      </c>
      <c r="N132" s="1145"/>
      <c r="O132" s="1146"/>
    </row>
    <row r="133" spans="1:15" ht="21.75" customHeight="1" x14ac:dyDescent="0.25">
      <c r="A133" s="260"/>
      <c r="B133" s="260"/>
      <c r="C133" s="260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</row>
    <row r="134" spans="1:15" s="140" customFormat="1" ht="75" customHeight="1" x14ac:dyDescent="0.2">
      <c r="A134" s="1143" t="s">
        <v>2995</v>
      </c>
      <c r="B134" s="1143"/>
      <c r="C134" s="1143"/>
      <c r="D134" s="1143"/>
      <c r="E134" s="1143"/>
      <c r="F134" s="1143"/>
      <c r="G134" s="1143"/>
      <c r="H134" s="1143"/>
      <c r="I134" s="1143"/>
      <c r="J134" s="1143"/>
      <c r="K134" s="1143"/>
      <c r="L134" s="1143"/>
      <c r="M134" s="1143"/>
      <c r="N134" s="1143"/>
      <c r="O134" s="1143"/>
    </row>
    <row r="136" spans="1:15" s="140" customFormat="1" ht="14.25" customHeight="1" x14ac:dyDescent="0.2">
      <c r="A136" s="396" t="s">
        <v>50</v>
      </c>
      <c r="B136" s="1123" t="s">
        <v>289</v>
      </c>
      <c r="C136" s="1124"/>
      <c r="D136" s="1124"/>
      <c r="E136" s="1124"/>
      <c r="F136" s="1124"/>
      <c r="G136" s="1124"/>
      <c r="H136" s="1124"/>
      <c r="I136" s="1124"/>
      <c r="J136" s="1124"/>
      <c r="K136" s="1124"/>
      <c r="L136" s="1124"/>
      <c r="M136" s="1124"/>
      <c r="N136" s="1125"/>
      <c r="O136" s="1150" t="s">
        <v>60</v>
      </c>
    </row>
    <row r="137" spans="1:15" s="140" customFormat="1" ht="18" x14ac:dyDescent="0.2">
      <c r="A137" s="396" t="s">
        <v>199</v>
      </c>
      <c r="B137" s="1126"/>
      <c r="C137" s="1127"/>
      <c r="D137" s="1127"/>
      <c r="E137" s="1127"/>
      <c r="F137" s="1127"/>
      <c r="G137" s="1127"/>
      <c r="H137" s="1127"/>
      <c r="I137" s="1127"/>
      <c r="J137" s="1127"/>
      <c r="K137" s="1127"/>
      <c r="L137" s="1127"/>
      <c r="M137" s="1127"/>
      <c r="N137" s="1128"/>
      <c r="O137" s="908"/>
    </row>
    <row r="138" spans="1:15" s="140" customFormat="1" ht="18" x14ac:dyDescent="0.2">
      <c r="A138" s="396" t="s">
        <v>200</v>
      </c>
      <c r="B138" s="1123" t="s">
        <v>2991</v>
      </c>
      <c r="C138" s="1124"/>
      <c r="D138" s="1124"/>
      <c r="E138" s="1124"/>
      <c r="F138" s="1124"/>
      <c r="G138" s="1124"/>
      <c r="H138" s="1124"/>
      <c r="I138" s="1124"/>
      <c r="J138" s="1124"/>
      <c r="K138" s="1124"/>
      <c r="L138" s="1124"/>
      <c r="M138" s="1124"/>
      <c r="N138" s="1125"/>
      <c r="O138" s="908"/>
    </row>
    <row r="139" spans="1:15" s="140" customFormat="1" ht="18" x14ac:dyDescent="0.2">
      <c r="A139" s="396" t="s">
        <v>201</v>
      </c>
      <c r="B139" s="1126"/>
      <c r="C139" s="1127"/>
      <c r="D139" s="1127"/>
      <c r="E139" s="1127"/>
      <c r="F139" s="1127"/>
      <c r="G139" s="1127"/>
      <c r="H139" s="1127"/>
      <c r="I139" s="1127"/>
      <c r="J139" s="1127"/>
      <c r="K139" s="1127"/>
      <c r="L139" s="1127"/>
      <c r="M139" s="1127"/>
      <c r="N139" s="1128"/>
      <c r="O139" s="908"/>
    </row>
    <row r="140" spans="1:15" s="140" customFormat="1" ht="18" x14ac:dyDescent="0.2">
      <c r="A140" s="392"/>
      <c r="B140" s="393"/>
      <c r="C140" s="393"/>
      <c r="D140" s="393"/>
      <c r="E140" s="393"/>
      <c r="F140" s="393"/>
      <c r="G140" s="393"/>
      <c r="H140" s="393"/>
      <c r="I140" s="393"/>
      <c r="J140" s="393"/>
      <c r="K140" s="393"/>
      <c r="L140" s="397"/>
      <c r="M140" s="397"/>
      <c r="N140" s="393"/>
      <c r="O140" s="398"/>
    </row>
    <row r="141" spans="1:15" s="140" customFormat="1" ht="18" x14ac:dyDescent="0.2">
      <c r="A141" s="836"/>
      <c r="B141" s="837"/>
      <c r="C141" s="837"/>
      <c r="D141" s="837"/>
      <c r="E141" s="837"/>
      <c r="F141" s="837"/>
      <c r="G141" s="837"/>
      <c r="H141" s="837"/>
      <c r="I141" s="837"/>
      <c r="J141" s="837"/>
      <c r="K141" s="837"/>
      <c r="L141" s="401"/>
      <c r="M141" s="401"/>
      <c r="N141" s="837"/>
      <c r="O141" s="402"/>
    </row>
    <row r="142" spans="1:15" s="141" customFormat="1" ht="32.25" customHeight="1" x14ac:dyDescent="0.25">
      <c r="A142" s="403" t="s">
        <v>62</v>
      </c>
      <c r="B142" s="1129" t="s">
        <v>108</v>
      </c>
      <c r="C142" s="1129"/>
      <c r="D142" s="1129"/>
      <c r="E142" s="1129"/>
      <c r="F142" s="1129"/>
      <c r="G142" s="1129"/>
      <c r="H142" s="1129"/>
      <c r="I142" s="1129"/>
      <c r="J142" s="1129"/>
      <c r="K142" s="1129"/>
      <c r="L142" s="1129"/>
      <c r="M142" s="1129"/>
      <c r="N142" s="404" t="s">
        <v>63</v>
      </c>
      <c r="O142" s="405" t="s">
        <v>3003</v>
      </c>
    </row>
    <row r="143" spans="1:15" s="140" customFormat="1" ht="12.75" customHeight="1" x14ac:dyDescent="0.2">
      <c r="A143" s="406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8"/>
      <c r="O143" s="409"/>
    </row>
    <row r="144" spans="1:15" s="141" customFormat="1" ht="33.75" customHeight="1" x14ac:dyDescent="0.25">
      <c r="A144" s="403" t="s">
        <v>64</v>
      </c>
      <c r="B144" s="1130">
        <v>2018011000669</v>
      </c>
      <c r="C144" s="1130"/>
      <c r="D144" s="1130"/>
      <c r="E144" s="1130"/>
      <c r="F144" s="1130"/>
      <c r="G144" s="1130"/>
      <c r="H144" s="1130"/>
      <c r="I144" s="1130"/>
      <c r="J144" s="1130"/>
      <c r="K144" s="1130"/>
      <c r="L144" s="1130"/>
      <c r="M144" s="1130"/>
      <c r="N144" s="410"/>
      <c r="O144" s="411"/>
    </row>
    <row r="145" spans="1:15" s="142" customFormat="1" ht="42" customHeight="1" x14ac:dyDescent="0.25">
      <c r="A145" s="1133" t="s">
        <v>65</v>
      </c>
      <c r="B145" s="1140"/>
      <c r="C145" s="1141"/>
      <c r="D145" s="1141"/>
      <c r="E145" s="1141"/>
      <c r="F145" s="1141"/>
      <c r="G145" s="1141"/>
      <c r="H145" s="1142"/>
      <c r="I145" s="1134" t="s">
        <v>23</v>
      </c>
      <c r="J145" s="1134"/>
      <c r="K145" s="1135" t="s">
        <v>3038</v>
      </c>
      <c r="L145" s="1135"/>
      <c r="M145" s="1135"/>
      <c r="N145" s="1135"/>
      <c r="O145" s="1135"/>
    </row>
    <row r="146" spans="1:15" s="143" customFormat="1" ht="51" customHeight="1" x14ac:dyDescent="0.25">
      <c r="A146" s="1133"/>
      <c r="B146" s="412" t="s">
        <v>32</v>
      </c>
      <c r="C146" s="412" t="s">
        <v>33</v>
      </c>
      <c r="D146" s="413" t="s">
        <v>34</v>
      </c>
      <c r="E146" s="413" t="s">
        <v>146</v>
      </c>
      <c r="F146" s="413" t="s">
        <v>142</v>
      </c>
      <c r="G146" s="413" t="s">
        <v>70</v>
      </c>
      <c r="H146" s="412" t="s">
        <v>66</v>
      </c>
      <c r="I146" s="838" t="s">
        <v>35</v>
      </c>
      <c r="J146" s="838" t="s">
        <v>36</v>
      </c>
      <c r="K146" s="838" t="s">
        <v>25</v>
      </c>
      <c r="L146" s="415" t="s">
        <v>26</v>
      </c>
      <c r="M146" s="415" t="s">
        <v>27</v>
      </c>
      <c r="N146" s="416" t="s">
        <v>28</v>
      </c>
      <c r="O146" s="417" t="s">
        <v>29</v>
      </c>
    </row>
    <row r="147" spans="1:15" s="146" customFormat="1" ht="56.25" customHeight="1" x14ac:dyDescent="0.25">
      <c r="A147" s="548" t="s">
        <v>3006</v>
      </c>
      <c r="B147" s="418"/>
      <c r="C147" s="418"/>
      <c r="D147" s="418"/>
      <c r="E147" s="418"/>
      <c r="F147" s="418"/>
      <c r="G147" s="418"/>
      <c r="H147" s="419"/>
      <c r="I147" s="418"/>
      <c r="J147" s="418"/>
      <c r="K147" s="187"/>
      <c r="L147" s="167"/>
      <c r="M147" s="420"/>
      <c r="N147" s="421"/>
      <c r="O147" s="420"/>
    </row>
    <row r="148" spans="1:15" s="140" customFormat="1" ht="44.25" customHeight="1" x14ac:dyDescent="0.2">
      <c r="A148" s="561" t="s">
        <v>247</v>
      </c>
      <c r="B148" s="170">
        <v>1501</v>
      </c>
      <c r="C148" s="422" t="s">
        <v>93</v>
      </c>
      <c r="D148" s="170">
        <v>17</v>
      </c>
      <c r="E148" s="422">
        <v>0</v>
      </c>
      <c r="F148" s="422">
        <v>1501019</v>
      </c>
      <c r="G148" s="422" t="s">
        <v>106</v>
      </c>
      <c r="H148" s="418">
        <v>11</v>
      </c>
      <c r="I148" s="418" t="s">
        <v>39</v>
      </c>
      <c r="J148" s="418"/>
      <c r="K148" s="221">
        <v>1</v>
      </c>
      <c r="L148" s="195">
        <v>11873118812.379999</v>
      </c>
      <c r="M148" s="420">
        <f>+L148*K148</f>
        <v>11873118812.379999</v>
      </c>
      <c r="N148" s="421">
        <v>0</v>
      </c>
      <c r="O148" s="420">
        <f>+M148+N148</f>
        <v>11873118812.379999</v>
      </c>
    </row>
    <row r="149" spans="1:15" s="140" customFormat="1" ht="48.75" customHeight="1" x14ac:dyDescent="0.2">
      <c r="A149" s="561" t="s">
        <v>248</v>
      </c>
      <c r="B149" s="170">
        <v>1501</v>
      </c>
      <c r="C149" s="422" t="s">
        <v>93</v>
      </c>
      <c r="D149" s="170">
        <v>17</v>
      </c>
      <c r="E149" s="422">
        <v>0</v>
      </c>
      <c r="F149" s="422">
        <v>1501019</v>
      </c>
      <c r="G149" s="422" t="s">
        <v>106</v>
      </c>
      <c r="H149" s="418">
        <v>11</v>
      </c>
      <c r="I149" s="418" t="s">
        <v>39</v>
      </c>
      <c r="J149" s="418"/>
      <c r="K149" s="221">
        <v>1</v>
      </c>
      <c r="L149" s="195">
        <v>745421705.88</v>
      </c>
      <c r="M149" s="420">
        <f>+L149*K149</f>
        <v>745421705.88</v>
      </c>
      <c r="N149" s="421">
        <v>0</v>
      </c>
      <c r="O149" s="420">
        <f>+M149+N149</f>
        <v>745421705.88</v>
      </c>
    </row>
    <row r="150" spans="1:15" s="140" customFormat="1" ht="30" customHeight="1" x14ac:dyDescent="0.2">
      <c r="A150" s="425"/>
      <c r="B150" s="418"/>
      <c r="C150" s="418"/>
      <c r="D150" s="418"/>
      <c r="E150" s="418"/>
      <c r="F150" s="418"/>
      <c r="G150" s="418"/>
      <c r="H150" s="418"/>
      <c r="I150" s="418"/>
      <c r="J150" s="418"/>
      <c r="K150" s="221"/>
      <c r="L150" s="167"/>
      <c r="M150" s="420">
        <f t="shared" ref="M150" si="12">+L150*K150</f>
        <v>0</v>
      </c>
      <c r="N150" s="421">
        <v>0</v>
      </c>
      <c r="O150" s="420">
        <f t="shared" ref="O150" si="13">+M150+N150</f>
        <v>0</v>
      </c>
    </row>
    <row r="151" spans="1:15" s="140" customFormat="1" ht="23.25" customHeight="1" x14ac:dyDescent="0.2">
      <c r="A151" s="265" t="s">
        <v>44</v>
      </c>
      <c r="B151" s="426"/>
      <c r="C151" s="426"/>
      <c r="D151" s="426"/>
      <c r="E151" s="426"/>
      <c r="F151" s="426"/>
      <c r="G151" s="426"/>
      <c r="H151" s="426"/>
      <c r="I151" s="426"/>
      <c r="J151" s="427"/>
      <c r="K151" s="428"/>
      <c r="L151" s="429"/>
      <c r="M151" s="429">
        <f>SUM(M148:M150)</f>
        <v>12618540518.259998</v>
      </c>
      <c r="N151" s="429">
        <f>SUM(N148:N150)</f>
        <v>0</v>
      </c>
      <c r="O151" s="429">
        <f>SUM(O148:O150)</f>
        <v>12618540518.259998</v>
      </c>
    </row>
    <row r="152" spans="1:15" s="140" customFormat="1" ht="18" x14ac:dyDescent="0.2">
      <c r="A152" s="1136"/>
      <c r="B152" s="1137"/>
      <c r="C152" s="1137"/>
      <c r="D152" s="1137"/>
      <c r="E152" s="1137"/>
      <c r="F152" s="1137"/>
      <c r="G152" s="1137"/>
      <c r="H152" s="1137"/>
      <c r="I152" s="1137"/>
      <c r="J152" s="1137"/>
      <c r="K152" s="1138"/>
      <c r="L152" s="1138"/>
      <c r="M152" s="1138"/>
      <c r="N152" s="1138"/>
      <c r="O152" s="1139"/>
    </row>
    <row r="153" spans="1:15" s="144" customFormat="1" ht="39.75" customHeight="1" x14ac:dyDescent="0.25">
      <c r="A153" s="1147" t="s">
        <v>151</v>
      </c>
      <c r="B153" s="1148"/>
      <c r="C153" s="1148"/>
      <c r="D153" s="1149"/>
      <c r="E153" s="879" t="s">
        <v>2950</v>
      </c>
      <c r="F153" s="879"/>
      <c r="G153" s="879"/>
      <c r="H153" s="879"/>
      <c r="I153" s="879"/>
      <c r="J153" s="879"/>
      <c r="K153" s="879"/>
      <c r="L153" s="879"/>
      <c r="M153" s="879" t="s">
        <v>202</v>
      </c>
      <c r="N153" s="879"/>
      <c r="O153" s="879"/>
    </row>
    <row r="154" spans="1:15" s="145" customFormat="1" ht="29.25" customHeight="1" x14ac:dyDescent="0.2">
      <c r="A154" s="1147" t="s">
        <v>2994</v>
      </c>
      <c r="B154" s="1148"/>
      <c r="C154" s="1148"/>
      <c r="D154" s="1149"/>
      <c r="E154" s="890" t="str">
        <f>+A154</f>
        <v>FECHA: 25/01/2021</v>
      </c>
      <c r="F154" s="891"/>
      <c r="G154" s="891"/>
      <c r="H154" s="891"/>
      <c r="I154" s="891"/>
      <c r="J154" s="891"/>
      <c r="K154" s="891"/>
      <c r="L154" s="892"/>
      <c r="M154" s="1144" t="str">
        <f>+E154</f>
        <v>FECHA: 25/01/2021</v>
      </c>
      <c r="N154" s="1145"/>
      <c r="O154" s="1146"/>
    </row>
    <row r="155" spans="1:15" ht="21.75" customHeight="1" x14ac:dyDescent="0.25">
      <c r="A155" s="260"/>
      <c r="B155" s="260"/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</row>
    <row r="156" spans="1:15" s="140" customFormat="1" ht="75" customHeight="1" x14ac:dyDescent="0.2">
      <c r="A156" s="1143" t="s">
        <v>2995</v>
      </c>
      <c r="B156" s="1143"/>
      <c r="C156" s="1143"/>
      <c r="D156" s="1143"/>
      <c r="E156" s="1143"/>
      <c r="F156" s="1143"/>
      <c r="G156" s="1143"/>
      <c r="H156" s="1143"/>
      <c r="I156" s="1143"/>
      <c r="J156" s="1143"/>
      <c r="K156" s="1143"/>
      <c r="L156" s="1143"/>
      <c r="M156" s="1143"/>
      <c r="N156" s="1143"/>
      <c r="O156" s="1143"/>
    </row>
    <row r="158" spans="1:15" s="140" customFormat="1" ht="14.25" customHeight="1" x14ac:dyDescent="0.2">
      <c r="A158" s="396" t="s">
        <v>50</v>
      </c>
      <c r="B158" s="1123" t="s">
        <v>289</v>
      </c>
      <c r="C158" s="1124"/>
      <c r="D158" s="1124"/>
      <c r="E158" s="1124"/>
      <c r="F158" s="1124"/>
      <c r="G158" s="1124"/>
      <c r="H158" s="1124"/>
      <c r="I158" s="1124"/>
      <c r="J158" s="1124"/>
      <c r="K158" s="1124"/>
      <c r="L158" s="1124"/>
      <c r="M158" s="1124"/>
      <c r="N158" s="1125"/>
      <c r="O158" s="1150" t="s">
        <v>60</v>
      </c>
    </row>
    <row r="159" spans="1:15" s="140" customFormat="1" ht="18" x14ac:dyDescent="0.2">
      <c r="A159" s="396" t="s">
        <v>199</v>
      </c>
      <c r="B159" s="1126"/>
      <c r="C159" s="1127"/>
      <c r="D159" s="1127"/>
      <c r="E159" s="1127"/>
      <c r="F159" s="1127"/>
      <c r="G159" s="1127"/>
      <c r="H159" s="1127"/>
      <c r="I159" s="1127"/>
      <c r="J159" s="1127"/>
      <c r="K159" s="1127"/>
      <c r="L159" s="1127"/>
      <c r="M159" s="1127"/>
      <c r="N159" s="1128"/>
      <c r="O159" s="908"/>
    </row>
    <row r="160" spans="1:15" s="140" customFormat="1" ht="18" x14ac:dyDescent="0.2">
      <c r="A160" s="396" t="s">
        <v>200</v>
      </c>
      <c r="B160" s="1123" t="s">
        <v>2991</v>
      </c>
      <c r="C160" s="1124"/>
      <c r="D160" s="1124"/>
      <c r="E160" s="1124"/>
      <c r="F160" s="1124"/>
      <c r="G160" s="1124"/>
      <c r="H160" s="1124"/>
      <c r="I160" s="1124"/>
      <c r="J160" s="1124"/>
      <c r="K160" s="1124"/>
      <c r="L160" s="1124"/>
      <c r="M160" s="1124"/>
      <c r="N160" s="1125"/>
      <c r="O160" s="908"/>
    </row>
    <row r="161" spans="1:15" s="140" customFormat="1" ht="18" x14ac:dyDescent="0.2">
      <c r="A161" s="396" t="s">
        <v>201</v>
      </c>
      <c r="B161" s="1126"/>
      <c r="C161" s="1127"/>
      <c r="D161" s="1127"/>
      <c r="E161" s="1127"/>
      <c r="F161" s="1127"/>
      <c r="G161" s="1127"/>
      <c r="H161" s="1127"/>
      <c r="I161" s="1127"/>
      <c r="J161" s="1127"/>
      <c r="K161" s="1127"/>
      <c r="L161" s="1127"/>
      <c r="M161" s="1127"/>
      <c r="N161" s="1128"/>
      <c r="O161" s="908"/>
    </row>
    <row r="162" spans="1:15" s="140" customFormat="1" ht="18" x14ac:dyDescent="0.2">
      <c r="A162" s="392"/>
      <c r="B162" s="393"/>
      <c r="C162" s="393"/>
      <c r="D162" s="393"/>
      <c r="E162" s="393"/>
      <c r="F162" s="393"/>
      <c r="G162" s="393"/>
      <c r="H162" s="393"/>
      <c r="I162" s="393"/>
      <c r="J162" s="393"/>
      <c r="K162" s="393"/>
      <c r="L162" s="397"/>
      <c r="M162" s="397"/>
      <c r="N162" s="393"/>
      <c r="O162" s="398"/>
    </row>
    <row r="163" spans="1:15" s="140" customFormat="1" ht="18" x14ac:dyDescent="0.2">
      <c r="A163" s="836"/>
      <c r="B163" s="837"/>
      <c r="C163" s="837"/>
      <c r="D163" s="837"/>
      <c r="E163" s="837"/>
      <c r="F163" s="837"/>
      <c r="G163" s="837"/>
      <c r="H163" s="837"/>
      <c r="I163" s="837"/>
      <c r="J163" s="837"/>
      <c r="K163" s="837"/>
      <c r="L163" s="401"/>
      <c r="M163" s="401"/>
      <c r="N163" s="837"/>
      <c r="O163" s="402"/>
    </row>
    <row r="164" spans="1:15" s="141" customFormat="1" ht="45" customHeight="1" x14ac:dyDescent="0.25">
      <c r="A164" s="403" t="s">
        <v>62</v>
      </c>
      <c r="B164" s="1129" t="s">
        <v>108</v>
      </c>
      <c r="C164" s="1129"/>
      <c r="D164" s="1129"/>
      <c r="E164" s="1129"/>
      <c r="F164" s="1129"/>
      <c r="G164" s="1129"/>
      <c r="H164" s="1129"/>
      <c r="I164" s="1129"/>
      <c r="J164" s="1129"/>
      <c r="K164" s="1129"/>
      <c r="L164" s="1129"/>
      <c r="M164" s="1129"/>
      <c r="N164" s="404" t="s">
        <v>63</v>
      </c>
      <c r="O164" s="405" t="s">
        <v>3005</v>
      </c>
    </row>
    <row r="165" spans="1:15" s="140" customFormat="1" ht="12.75" customHeight="1" x14ac:dyDescent="0.2">
      <c r="A165" s="406"/>
      <c r="B165" s="407"/>
      <c r="C165" s="407"/>
      <c r="D165" s="407"/>
      <c r="E165" s="407"/>
      <c r="F165" s="407"/>
      <c r="G165" s="407"/>
      <c r="H165" s="407"/>
      <c r="I165" s="407"/>
      <c r="J165" s="407"/>
      <c r="K165" s="407"/>
      <c r="L165" s="407"/>
      <c r="M165" s="407"/>
      <c r="N165" s="408"/>
      <c r="O165" s="409"/>
    </row>
    <row r="166" spans="1:15" s="141" customFormat="1" ht="33.75" customHeight="1" x14ac:dyDescent="0.25">
      <c r="A166" s="403" t="s">
        <v>64</v>
      </c>
      <c r="B166" s="1130">
        <v>2018011000669</v>
      </c>
      <c r="C166" s="1130"/>
      <c r="D166" s="1130"/>
      <c r="E166" s="1130"/>
      <c r="F166" s="1130"/>
      <c r="G166" s="1130"/>
      <c r="H166" s="1130"/>
      <c r="I166" s="1130"/>
      <c r="J166" s="1130"/>
      <c r="K166" s="1130"/>
      <c r="L166" s="1130"/>
      <c r="M166" s="1130"/>
      <c r="N166" s="410"/>
      <c r="O166" s="411"/>
    </row>
    <row r="167" spans="1:15" s="142" customFormat="1" ht="42" customHeight="1" x14ac:dyDescent="0.25">
      <c r="A167" s="1133" t="s">
        <v>65</v>
      </c>
      <c r="B167" s="1140"/>
      <c r="C167" s="1141"/>
      <c r="D167" s="1141"/>
      <c r="E167" s="1141"/>
      <c r="F167" s="1141"/>
      <c r="G167" s="1141"/>
      <c r="H167" s="1142"/>
      <c r="I167" s="1134" t="s">
        <v>23</v>
      </c>
      <c r="J167" s="1134"/>
      <c r="K167" s="1135" t="s">
        <v>3038</v>
      </c>
      <c r="L167" s="1135"/>
      <c r="M167" s="1135"/>
      <c r="N167" s="1135"/>
      <c r="O167" s="1135"/>
    </row>
    <row r="168" spans="1:15" s="143" customFormat="1" ht="51" customHeight="1" x14ac:dyDescent="0.25">
      <c r="A168" s="1133"/>
      <c r="B168" s="412" t="s">
        <v>32</v>
      </c>
      <c r="C168" s="412" t="s">
        <v>33</v>
      </c>
      <c r="D168" s="413" t="s">
        <v>34</v>
      </c>
      <c r="E168" s="413" t="s">
        <v>146</v>
      </c>
      <c r="F168" s="413" t="s">
        <v>142</v>
      </c>
      <c r="G168" s="413" t="s">
        <v>70</v>
      </c>
      <c r="H168" s="412" t="s">
        <v>66</v>
      </c>
      <c r="I168" s="838" t="s">
        <v>35</v>
      </c>
      <c r="J168" s="838" t="s">
        <v>36</v>
      </c>
      <c r="K168" s="838" t="s">
        <v>25</v>
      </c>
      <c r="L168" s="415" t="s">
        <v>26</v>
      </c>
      <c r="M168" s="415" t="s">
        <v>27</v>
      </c>
      <c r="N168" s="416" t="s">
        <v>28</v>
      </c>
      <c r="O168" s="417" t="s">
        <v>29</v>
      </c>
    </row>
    <row r="169" spans="1:15" s="146" customFormat="1" ht="56.25" customHeight="1" x14ac:dyDescent="0.25">
      <c r="A169" s="548" t="s">
        <v>235</v>
      </c>
      <c r="B169" s="418"/>
      <c r="C169" s="418"/>
      <c r="D169" s="418"/>
      <c r="E169" s="418"/>
      <c r="F169" s="418"/>
      <c r="G169" s="418"/>
      <c r="H169" s="419"/>
      <c r="I169" s="418"/>
      <c r="J169" s="418"/>
      <c r="K169" s="187"/>
      <c r="L169" s="167"/>
      <c r="M169" s="420"/>
      <c r="N169" s="421"/>
      <c r="O169" s="420"/>
    </row>
    <row r="170" spans="1:15" s="140" customFormat="1" ht="54" x14ac:dyDescent="0.2">
      <c r="A170" s="561" t="s">
        <v>235</v>
      </c>
      <c r="B170" s="170">
        <v>1501</v>
      </c>
      <c r="C170" s="422" t="s">
        <v>93</v>
      </c>
      <c r="D170" s="170">
        <v>17</v>
      </c>
      <c r="E170" s="422">
        <v>0</v>
      </c>
      <c r="F170" s="422">
        <v>1501019</v>
      </c>
      <c r="G170" s="422" t="s">
        <v>106</v>
      </c>
      <c r="H170" s="418">
        <v>11</v>
      </c>
      <c r="I170" s="418" t="s">
        <v>39</v>
      </c>
      <c r="J170" s="418"/>
      <c r="K170" s="221">
        <v>1</v>
      </c>
      <c r="L170" s="195">
        <v>200000000</v>
      </c>
      <c r="M170" s="420">
        <f>+L170*K170</f>
        <v>200000000</v>
      </c>
      <c r="N170" s="421">
        <v>0</v>
      </c>
      <c r="O170" s="420">
        <f>+M170+N170</f>
        <v>200000000</v>
      </c>
    </row>
    <row r="171" spans="1:15" s="140" customFormat="1" ht="30" customHeight="1" x14ac:dyDescent="0.2">
      <c r="A171" s="425"/>
      <c r="B171" s="418"/>
      <c r="C171" s="418"/>
      <c r="D171" s="418"/>
      <c r="E171" s="418"/>
      <c r="F171" s="418"/>
      <c r="G171" s="418"/>
      <c r="H171" s="418"/>
      <c r="I171" s="418"/>
      <c r="J171" s="418"/>
      <c r="K171" s="221"/>
      <c r="L171" s="167"/>
      <c r="M171" s="420">
        <f t="shared" ref="M171" si="14">+L171*K171</f>
        <v>0</v>
      </c>
      <c r="N171" s="421">
        <v>0</v>
      </c>
      <c r="O171" s="420">
        <f t="shared" ref="O171" si="15">+M171+N171</f>
        <v>0</v>
      </c>
    </row>
    <row r="172" spans="1:15" s="140" customFormat="1" ht="23.25" customHeight="1" x14ac:dyDescent="0.2">
      <c r="A172" s="265" t="s">
        <v>44</v>
      </c>
      <c r="B172" s="426"/>
      <c r="C172" s="426"/>
      <c r="D172" s="426"/>
      <c r="E172" s="426"/>
      <c r="F172" s="426"/>
      <c r="G172" s="426"/>
      <c r="H172" s="426"/>
      <c r="I172" s="426"/>
      <c r="J172" s="427"/>
      <c r="K172" s="428"/>
      <c r="L172" s="429"/>
      <c r="M172" s="429">
        <f>SUM(M170:M171)</f>
        <v>200000000</v>
      </c>
      <c r="N172" s="429">
        <f>SUM(N170:N171)</f>
        <v>0</v>
      </c>
      <c r="O172" s="429">
        <f>SUM(O170:O171)</f>
        <v>200000000</v>
      </c>
    </row>
    <row r="173" spans="1:15" s="140" customFormat="1" ht="18" x14ac:dyDescent="0.2">
      <c r="A173" s="1136"/>
      <c r="B173" s="1137"/>
      <c r="C173" s="1137"/>
      <c r="D173" s="1137"/>
      <c r="E173" s="1137"/>
      <c r="F173" s="1137"/>
      <c r="G173" s="1137"/>
      <c r="H173" s="1137"/>
      <c r="I173" s="1137"/>
      <c r="J173" s="1137"/>
      <c r="K173" s="1138"/>
      <c r="L173" s="1138"/>
      <c r="M173" s="1138"/>
      <c r="N173" s="1138"/>
      <c r="O173" s="1139"/>
    </row>
    <row r="174" spans="1:15" s="144" customFormat="1" ht="39.75" customHeight="1" x14ac:dyDescent="0.25">
      <c r="A174" s="1147" t="s">
        <v>151</v>
      </c>
      <c r="B174" s="1148"/>
      <c r="C174" s="1148"/>
      <c r="D174" s="1149"/>
      <c r="E174" s="879" t="s">
        <v>2950</v>
      </c>
      <c r="F174" s="879"/>
      <c r="G174" s="879"/>
      <c r="H174" s="879"/>
      <c r="I174" s="879"/>
      <c r="J174" s="879"/>
      <c r="K174" s="879"/>
      <c r="L174" s="879"/>
      <c r="M174" s="879" t="s">
        <v>202</v>
      </c>
      <c r="N174" s="879"/>
      <c r="O174" s="879"/>
    </row>
    <row r="175" spans="1:15" s="145" customFormat="1" ht="29.25" customHeight="1" x14ac:dyDescent="0.2">
      <c r="A175" s="1147" t="s">
        <v>2994</v>
      </c>
      <c r="B175" s="1148"/>
      <c r="C175" s="1148"/>
      <c r="D175" s="1149"/>
      <c r="E175" s="890" t="str">
        <f>+A175</f>
        <v>FECHA: 25/01/2021</v>
      </c>
      <c r="F175" s="891"/>
      <c r="G175" s="891"/>
      <c r="H175" s="891"/>
      <c r="I175" s="891"/>
      <c r="J175" s="891"/>
      <c r="K175" s="891"/>
      <c r="L175" s="892"/>
      <c r="M175" s="1144" t="str">
        <f>+E175</f>
        <v>FECHA: 25/01/2021</v>
      </c>
      <c r="N175" s="1145"/>
      <c r="O175" s="1146"/>
    </row>
    <row r="176" spans="1:15" ht="21.75" customHeight="1" x14ac:dyDescent="0.25">
      <c r="A176" s="260"/>
      <c r="B176" s="260"/>
      <c r="C176" s="260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</row>
    <row r="177" spans="1:15" s="140" customFormat="1" ht="75" customHeight="1" x14ac:dyDescent="0.2">
      <c r="A177" s="1143" t="s">
        <v>2995</v>
      </c>
      <c r="B177" s="1143"/>
      <c r="C177" s="1143"/>
      <c r="D177" s="1143"/>
      <c r="E177" s="1143"/>
      <c r="F177" s="1143"/>
      <c r="G177" s="1143"/>
      <c r="H177" s="1143"/>
      <c r="I177" s="1143"/>
      <c r="J177" s="1143"/>
      <c r="K177" s="1143"/>
      <c r="L177" s="1143"/>
      <c r="M177" s="1143"/>
      <c r="N177" s="1143"/>
      <c r="O177" s="1143"/>
    </row>
    <row r="179" spans="1:15" s="140" customFormat="1" ht="14.25" customHeight="1" x14ac:dyDescent="0.2">
      <c r="A179" s="396" t="s">
        <v>50</v>
      </c>
      <c r="B179" s="1123" t="s">
        <v>289</v>
      </c>
      <c r="C179" s="1124"/>
      <c r="D179" s="1124"/>
      <c r="E179" s="1124"/>
      <c r="F179" s="1124"/>
      <c r="G179" s="1124"/>
      <c r="H179" s="1124"/>
      <c r="I179" s="1124"/>
      <c r="J179" s="1124"/>
      <c r="K179" s="1124"/>
      <c r="L179" s="1124"/>
      <c r="M179" s="1124"/>
      <c r="N179" s="1125"/>
      <c r="O179" s="1150" t="s">
        <v>60</v>
      </c>
    </row>
    <row r="180" spans="1:15" s="140" customFormat="1" ht="18" x14ac:dyDescent="0.2">
      <c r="A180" s="396" t="s">
        <v>199</v>
      </c>
      <c r="B180" s="1126"/>
      <c r="C180" s="1127"/>
      <c r="D180" s="1127"/>
      <c r="E180" s="1127"/>
      <c r="F180" s="1127"/>
      <c r="G180" s="1127"/>
      <c r="H180" s="1127"/>
      <c r="I180" s="1127"/>
      <c r="J180" s="1127"/>
      <c r="K180" s="1127"/>
      <c r="L180" s="1127"/>
      <c r="M180" s="1127"/>
      <c r="N180" s="1128"/>
      <c r="O180" s="908"/>
    </row>
    <row r="181" spans="1:15" s="140" customFormat="1" ht="18" x14ac:dyDescent="0.2">
      <c r="A181" s="396" t="s">
        <v>200</v>
      </c>
      <c r="B181" s="1123" t="s">
        <v>2991</v>
      </c>
      <c r="C181" s="1124"/>
      <c r="D181" s="1124"/>
      <c r="E181" s="1124"/>
      <c r="F181" s="1124"/>
      <c r="G181" s="1124"/>
      <c r="H181" s="1124"/>
      <c r="I181" s="1124"/>
      <c r="J181" s="1124"/>
      <c r="K181" s="1124"/>
      <c r="L181" s="1124"/>
      <c r="M181" s="1124"/>
      <c r="N181" s="1125"/>
      <c r="O181" s="908"/>
    </row>
    <row r="182" spans="1:15" s="140" customFormat="1" ht="18" x14ac:dyDescent="0.2">
      <c r="A182" s="396" t="s">
        <v>201</v>
      </c>
      <c r="B182" s="1126"/>
      <c r="C182" s="1127"/>
      <c r="D182" s="1127"/>
      <c r="E182" s="1127"/>
      <c r="F182" s="1127"/>
      <c r="G182" s="1127"/>
      <c r="H182" s="1127"/>
      <c r="I182" s="1127"/>
      <c r="J182" s="1127"/>
      <c r="K182" s="1127"/>
      <c r="L182" s="1127"/>
      <c r="M182" s="1127"/>
      <c r="N182" s="1128"/>
      <c r="O182" s="908"/>
    </row>
    <row r="183" spans="1:15" s="140" customFormat="1" ht="18" x14ac:dyDescent="0.2">
      <c r="A183" s="392"/>
      <c r="B183" s="393"/>
      <c r="C183" s="393"/>
      <c r="D183" s="393"/>
      <c r="E183" s="393"/>
      <c r="F183" s="393"/>
      <c r="G183" s="393"/>
      <c r="H183" s="393"/>
      <c r="I183" s="393"/>
      <c r="J183" s="393"/>
      <c r="K183" s="393"/>
      <c r="L183" s="397"/>
      <c r="M183" s="397"/>
      <c r="N183" s="393"/>
      <c r="O183" s="398"/>
    </row>
    <row r="184" spans="1:15" s="140" customFormat="1" ht="18" x14ac:dyDescent="0.2">
      <c r="A184" s="836"/>
      <c r="B184" s="837"/>
      <c r="C184" s="837"/>
      <c r="D184" s="837"/>
      <c r="E184" s="837"/>
      <c r="F184" s="837"/>
      <c r="G184" s="837"/>
      <c r="H184" s="837"/>
      <c r="I184" s="837"/>
      <c r="J184" s="837"/>
      <c r="K184" s="837"/>
      <c r="L184" s="401"/>
      <c r="M184" s="401"/>
      <c r="N184" s="837"/>
      <c r="O184" s="402"/>
    </row>
    <row r="185" spans="1:15" s="141" customFormat="1" ht="42" customHeight="1" x14ac:dyDescent="0.25">
      <c r="A185" s="403" t="s">
        <v>62</v>
      </c>
      <c r="B185" s="1129" t="s">
        <v>108</v>
      </c>
      <c r="C185" s="1129"/>
      <c r="D185" s="1129"/>
      <c r="E185" s="1129"/>
      <c r="F185" s="1129"/>
      <c r="G185" s="1129"/>
      <c r="H185" s="1129"/>
      <c r="I185" s="1129"/>
      <c r="J185" s="1129"/>
      <c r="K185" s="1129"/>
      <c r="L185" s="1129"/>
      <c r="M185" s="1129"/>
      <c r="N185" s="404" t="s">
        <v>63</v>
      </c>
      <c r="O185" s="405" t="s">
        <v>3007</v>
      </c>
    </row>
    <row r="186" spans="1:15" s="140" customFormat="1" ht="12.75" customHeight="1" x14ac:dyDescent="0.2">
      <c r="A186" s="406"/>
      <c r="B186" s="407"/>
      <c r="C186" s="407"/>
      <c r="D186" s="407"/>
      <c r="E186" s="407"/>
      <c r="F186" s="407"/>
      <c r="G186" s="407"/>
      <c r="H186" s="407"/>
      <c r="I186" s="407"/>
      <c r="J186" s="407"/>
      <c r="K186" s="407"/>
      <c r="L186" s="407"/>
      <c r="M186" s="407"/>
      <c r="N186" s="408"/>
      <c r="O186" s="409"/>
    </row>
    <row r="187" spans="1:15" s="141" customFormat="1" ht="33.75" customHeight="1" x14ac:dyDescent="0.25">
      <c r="A187" s="403" t="s">
        <v>64</v>
      </c>
      <c r="B187" s="1130">
        <v>2018011000669</v>
      </c>
      <c r="C187" s="1130"/>
      <c r="D187" s="1130"/>
      <c r="E187" s="1130"/>
      <c r="F187" s="1130"/>
      <c r="G187" s="1130"/>
      <c r="H187" s="1130"/>
      <c r="I187" s="1130"/>
      <c r="J187" s="1130"/>
      <c r="K187" s="1130"/>
      <c r="L187" s="1130"/>
      <c r="M187" s="1130"/>
      <c r="N187" s="410"/>
      <c r="O187" s="411"/>
    </row>
    <row r="188" spans="1:15" s="142" customFormat="1" ht="42" customHeight="1" x14ac:dyDescent="0.25">
      <c r="A188" s="1133" t="s">
        <v>65</v>
      </c>
      <c r="B188" s="1140"/>
      <c r="C188" s="1141"/>
      <c r="D188" s="1141"/>
      <c r="E188" s="1141"/>
      <c r="F188" s="1141"/>
      <c r="G188" s="1141"/>
      <c r="H188" s="1142"/>
      <c r="I188" s="1134" t="s">
        <v>23</v>
      </c>
      <c r="J188" s="1134"/>
      <c r="K188" s="1135" t="s">
        <v>3038</v>
      </c>
      <c r="L188" s="1135"/>
      <c r="M188" s="1135"/>
      <c r="N188" s="1135"/>
      <c r="O188" s="1135"/>
    </row>
    <row r="189" spans="1:15" s="143" customFormat="1" ht="51" customHeight="1" x14ac:dyDescent="0.25">
      <c r="A189" s="1133"/>
      <c r="B189" s="412" t="s">
        <v>32</v>
      </c>
      <c r="C189" s="412" t="s">
        <v>33</v>
      </c>
      <c r="D189" s="413" t="s">
        <v>34</v>
      </c>
      <c r="E189" s="413" t="s">
        <v>146</v>
      </c>
      <c r="F189" s="413" t="s">
        <v>142</v>
      </c>
      <c r="G189" s="413" t="s">
        <v>70</v>
      </c>
      <c r="H189" s="412" t="s">
        <v>66</v>
      </c>
      <c r="I189" s="838" t="s">
        <v>35</v>
      </c>
      <c r="J189" s="838" t="s">
        <v>36</v>
      </c>
      <c r="K189" s="838" t="s">
        <v>25</v>
      </c>
      <c r="L189" s="415" t="s">
        <v>26</v>
      </c>
      <c r="M189" s="415" t="s">
        <v>27</v>
      </c>
      <c r="N189" s="416" t="s">
        <v>28</v>
      </c>
      <c r="O189" s="417" t="s">
        <v>29</v>
      </c>
    </row>
    <row r="190" spans="1:15" s="146" customFormat="1" ht="56.25" customHeight="1" x14ac:dyDescent="0.25">
      <c r="A190" s="548" t="s">
        <v>245</v>
      </c>
      <c r="B190" s="418"/>
      <c r="C190" s="418"/>
      <c r="D190" s="418"/>
      <c r="E190" s="418"/>
      <c r="F190" s="418"/>
      <c r="G190" s="418"/>
      <c r="H190" s="419"/>
      <c r="I190" s="418"/>
      <c r="J190" s="418"/>
      <c r="K190" s="187"/>
      <c r="L190" s="167"/>
      <c r="M190" s="420"/>
      <c r="N190" s="421"/>
      <c r="O190" s="420"/>
    </row>
    <row r="191" spans="1:15" s="140" customFormat="1" ht="54" x14ac:dyDescent="0.2">
      <c r="A191" s="561" t="s">
        <v>243</v>
      </c>
      <c r="B191" s="170">
        <v>1501</v>
      </c>
      <c r="C191" s="422" t="s">
        <v>93</v>
      </c>
      <c r="D191" s="170">
        <v>17</v>
      </c>
      <c r="E191" s="422">
        <v>0</v>
      </c>
      <c r="F191" s="422">
        <v>1501019</v>
      </c>
      <c r="G191" s="422" t="s">
        <v>106</v>
      </c>
      <c r="H191" s="418">
        <v>11</v>
      </c>
      <c r="I191" s="418" t="s">
        <v>39</v>
      </c>
      <c r="J191" s="418"/>
      <c r="K191" s="221">
        <v>1</v>
      </c>
      <c r="L191" s="195">
        <v>185000000</v>
      </c>
      <c r="M191" s="420">
        <f>+L191*K191</f>
        <v>185000000</v>
      </c>
      <c r="N191" s="421">
        <v>0</v>
      </c>
      <c r="O191" s="420">
        <f>+M191+N191</f>
        <v>185000000</v>
      </c>
    </row>
    <row r="192" spans="1:15" s="140" customFormat="1" ht="54" x14ac:dyDescent="0.2">
      <c r="A192" s="561" t="s">
        <v>244</v>
      </c>
      <c r="B192" s="170">
        <v>1501</v>
      </c>
      <c r="C192" s="422" t="s">
        <v>93</v>
      </c>
      <c r="D192" s="170">
        <v>17</v>
      </c>
      <c r="E192" s="422">
        <v>0</v>
      </c>
      <c r="F192" s="422">
        <v>1501019</v>
      </c>
      <c r="G192" s="422" t="s">
        <v>106</v>
      </c>
      <c r="H192" s="418">
        <v>11</v>
      </c>
      <c r="I192" s="418" t="s">
        <v>39</v>
      </c>
      <c r="J192" s="418"/>
      <c r="K192" s="221">
        <v>1</v>
      </c>
      <c r="L192" s="195">
        <v>115000000</v>
      </c>
      <c r="M192" s="420">
        <f>+L192*K192</f>
        <v>115000000</v>
      </c>
      <c r="N192" s="421">
        <v>0</v>
      </c>
      <c r="O192" s="420">
        <f>+M192+N192</f>
        <v>115000000</v>
      </c>
    </row>
    <row r="193" spans="1:15" s="140" customFormat="1" ht="30" customHeight="1" x14ac:dyDescent="0.2">
      <c r="A193" s="425"/>
      <c r="B193" s="418"/>
      <c r="C193" s="418"/>
      <c r="D193" s="418"/>
      <c r="E193" s="418"/>
      <c r="F193" s="418"/>
      <c r="G193" s="418"/>
      <c r="H193" s="418"/>
      <c r="I193" s="418"/>
      <c r="J193" s="418"/>
      <c r="K193" s="221"/>
      <c r="L193" s="167"/>
      <c r="M193" s="420">
        <f t="shared" ref="M193" si="16">+L193*K193</f>
        <v>0</v>
      </c>
      <c r="N193" s="421">
        <v>0</v>
      </c>
      <c r="O193" s="420">
        <f t="shared" ref="O193" si="17">+M193+N193</f>
        <v>0</v>
      </c>
    </row>
    <row r="194" spans="1:15" s="140" customFormat="1" ht="23.25" customHeight="1" x14ac:dyDescent="0.2">
      <c r="A194" s="265" t="s">
        <v>44</v>
      </c>
      <c r="B194" s="426"/>
      <c r="C194" s="426"/>
      <c r="D194" s="426"/>
      <c r="E194" s="426"/>
      <c r="F194" s="426"/>
      <c r="G194" s="426"/>
      <c r="H194" s="426"/>
      <c r="I194" s="426"/>
      <c r="J194" s="427"/>
      <c r="K194" s="428"/>
      <c r="L194" s="429"/>
      <c r="M194" s="429">
        <f>M191+M192</f>
        <v>300000000</v>
      </c>
      <c r="N194" s="429">
        <f t="shared" ref="N194:O194" si="18">N191+N192</f>
        <v>0</v>
      </c>
      <c r="O194" s="429">
        <f t="shared" si="18"/>
        <v>300000000</v>
      </c>
    </row>
    <row r="195" spans="1:15" s="140" customFormat="1" ht="18" x14ac:dyDescent="0.2">
      <c r="A195" s="1136"/>
      <c r="B195" s="1137"/>
      <c r="C195" s="1137"/>
      <c r="D195" s="1137"/>
      <c r="E195" s="1137"/>
      <c r="F195" s="1137"/>
      <c r="G195" s="1137"/>
      <c r="H195" s="1137"/>
      <c r="I195" s="1137"/>
      <c r="J195" s="1137"/>
      <c r="K195" s="1138"/>
      <c r="L195" s="1138"/>
      <c r="M195" s="1138"/>
      <c r="N195" s="1138"/>
      <c r="O195" s="1139"/>
    </row>
    <row r="196" spans="1:15" s="144" customFormat="1" ht="39.75" customHeight="1" x14ac:dyDescent="0.25">
      <c r="A196" s="1147" t="s">
        <v>151</v>
      </c>
      <c r="B196" s="1148"/>
      <c r="C196" s="1148"/>
      <c r="D196" s="1149"/>
      <c r="E196" s="879" t="s">
        <v>2950</v>
      </c>
      <c r="F196" s="879"/>
      <c r="G196" s="879"/>
      <c r="H196" s="879"/>
      <c r="I196" s="879"/>
      <c r="J196" s="879"/>
      <c r="K196" s="879"/>
      <c r="L196" s="879"/>
      <c r="M196" s="879" t="s">
        <v>202</v>
      </c>
      <c r="N196" s="879"/>
      <c r="O196" s="879"/>
    </row>
    <row r="197" spans="1:15" s="145" customFormat="1" ht="29.25" customHeight="1" x14ac:dyDescent="0.2">
      <c r="A197" s="1147" t="s">
        <v>2994</v>
      </c>
      <c r="B197" s="1148"/>
      <c r="C197" s="1148"/>
      <c r="D197" s="1149"/>
      <c r="E197" s="890" t="str">
        <f>+A197</f>
        <v>FECHA: 25/01/2021</v>
      </c>
      <c r="F197" s="891"/>
      <c r="G197" s="891"/>
      <c r="H197" s="891"/>
      <c r="I197" s="891"/>
      <c r="J197" s="891"/>
      <c r="K197" s="891"/>
      <c r="L197" s="892"/>
      <c r="M197" s="1144" t="str">
        <f>+E197</f>
        <v>FECHA: 25/01/2021</v>
      </c>
      <c r="N197" s="1145"/>
      <c r="O197" s="1146"/>
    </row>
    <row r="198" spans="1:15" ht="21.75" customHeight="1" x14ac:dyDescent="0.25">
      <c r="A198" s="260"/>
      <c r="B198" s="260"/>
      <c r="C198" s="260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</row>
    <row r="199" spans="1:15" s="140" customFormat="1" ht="75" customHeight="1" x14ac:dyDescent="0.2">
      <c r="A199" s="1143" t="s">
        <v>2995</v>
      </c>
      <c r="B199" s="1143"/>
      <c r="C199" s="1143"/>
      <c r="D199" s="1143"/>
      <c r="E199" s="1143"/>
      <c r="F199" s="1143"/>
      <c r="G199" s="1143"/>
      <c r="H199" s="1143"/>
      <c r="I199" s="1143"/>
      <c r="J199" s="1143"/>
      <c r="K199" s="1143"/>
      <c r="L199" s="1143"/>
      <c r="M199" s="1143"/>
      <c r="N199" s="1143"/>
      <c r="O199" s="1143"/>
    </row>
    <row r="201" spans="1:15" s="140" customFormat="1" ht="14.25" customHeight="1" x14ac:dyDescent="0.2">
      <c r="A201" s="396" t="s">
        <v>50</v>
      </c>
      <c r="B201" s="1123" t="s">
        <v>289</v>
      </c>
      <c r="C201" s="1124"/>
      <c r="D201" s="1124"/>
      <c r="E201" s="1124"/>
      <c r="F201" s="1124"/>
      <c r="G201" s="1124"/>
      <c r="H201" s="1124"/>
      <c r="I201" s="1124"/>
      <c r="J201" s="1124"/>
      <c r="K201" s="1124"/>
      <c r="L201" s="1124"/>
      <c r="M201" s="1124"/>
      <c r="N201" s="1125"/>
      <c r="O201" s="1150" t="s">
        <v>60</v>
      </c>
    </row>
    <row r="202" spans="1:15" s="140" customFormat="1" ht="18" x14ac:dyDescent="0.2">
      <c r="A202" s="396" t="s">
        <v>199</v>
      </c>
      <c r="B202" s="1126"/>
      <c r="C202" s="1127"/>
      <c r="D202" s="1127"/>
      <c r="E202" s="1127"/>
      <c r="F202" s="1127"/>
      <c r="G202" s="1127"/>
      <c r="H202" s="1127"/>
      <c r="I202" s="1127"/>
      <c r="J202" s="1127"/>
      <c r="K202" s="1127"/>
      <c r="L202" s="1127"/>
      <c r="M202" s="1127"/>
      <c r="N202" s="1128"/>
      <c r="O202" s="908"/>
    </row>
    <row r="203" spans="1:15" s="140" customFormat="1" ht="18" x14ac:dyDescent="0.2">
      <c r="A203" s="396" t="s">
        <v>200</v>
      </c>
      <c r="B203" s="1123" t="s">
        <v>2991</v>
      </c>
      <c r="C203" s="1124"/>
      <c r="D203" s="1124"/>
      <c r="E203" s="1124"/>
      <c r="F203" s="1124"/>
      <c r="G203" s="1124"/>
      <c r="H203" s="1124"/>
      <c r="I203" s="1124"/>
      <c r="J203" s="1124"/>
      <c r="K203" s="1124"/>
      <c r="L203" s="1124"/>
      <c r="M203" s="1124"/>
      <c r="N203" s="1125"/>
      <c r="O203" s="908"/>
    </row>
    <row r="204" spans="1:15" s="140" customFormat="1" ht="18" x14ac:dyDescent="0.2">
      <c r="A204" s="396" t="s">
        <v>201</v>
      </c>
      <c r="B204" s="1126"/>
      <c r="C204" s="1127"/>
      <c r="D204" s="1127"/>
      <c r="E204" s="1127"/>
      <c r="F204" s="1127"/>
      <c r="G204" s="1127"/>
      <c r="H204" s="1127"/>
      <c r="I204" s="1127"/>
      <c r="J204" s="1127"/>
      <c r="K204" s="1127"/>
      <c r="L204" s="1127"/>
      <c r="M204" s="1127"/>
      <c r="N204" s="1128"/>
      <c r="O204" s="908"/>
    </row>
    <row r="205" spans="1:15" s="140" customFormat="1" ht="18" x14ac:dyDescent="0.2">
      <c r="A205" s="392"/>
      <c r="B205" s="393"/>
      <c r="C205" s="393"/>
      <c r="D205" s="393"/>
      <c r="E205" s="393"/>
      <c r="F205" s="393"/>
      <c r="G205" s="393"/>
      <c r="H205" s="393"/>
      <c r="I205" s="393"/>
      <c r="J205" s="393"/>
      <c r="K205" s="393"/>
      <c r="L205" s="397"/>
      <c r="M205" s="397"/>
      <c r="N205" s="393"/>
      <c r="O205" s="398"/>
    </row>
    <row r="206" spans="1:15" s="140" customFormat="1" ht="18" x14ac:dyDescent="0.2">
      <c r="A206" s="836"/>
      <c r="B206" s="837"/>
      <c r="C206" s="837"/>
      <c r="D206" s="837"/>
      <c r="E206" s="837"/>
      <c r="F206" s="837"/>
      <c r="G206" s="837"/>
      <c r="H206" s="837"/>
      <c r="I206" s="837"/>
      <c r="J206" s="837"/>
      <c r="K206" s="837"/>
      <c r="L206" s="401"/>
      <c r="M206" s="401"/>
      <c r="N206" s="837"/>
      <c r="O206" s="402"/>
    </row>
    <row r="207" spans="1:15" s="141" customFormat="1" ht="32.25" customHeight="1" x14ac:dyDescent="0.25">
      <c r="A207" s="403" t="s">
        <v>62</v>
      </c>
      <c r="B207" s="1129" t="s">
        <v>108</v>
      </c>
      <c r="C207" s="1129"/>
      <c r="D207" s="1129"/>
      <c r="E207" s="1129"/>
      <c r="F207" s="1129"/>
      <c r="G207" s="1129"/>
      <c r="H207" s="1129"/>
      <c r="I207" s="1129"/>
      <c r="J207" s="1129"/>
      <c r="K207" s="1129"/>
      <c r="L207" s="1129"/>
      <c r="M207" s="1129"/>
      <c r="N207" s="404" t="s">
        <v>63</v>
      </c>
      <c r="O207" s="405" t="s">
        <v>3008</v>
      </c>
    </row>
    <row r="208" spans="1:15" s="140" customFormat="1" ht="12.75" customHeight="1" x14ac:dyDescent="0.2">
      <c r="A208" s="406"/>
      <c r="B208" s="407"/>
      <c r="C208" s="407"/>
      <c r="D208" s="407"/>
      <c r="E208" s="407"/>
      <c r="F208" s="407"/>
      <c r="G208" s="407"/>
      <c r="H208" s="407"/>
      <c r="I208" s="407"/>
      <c r="J208" s="407"/>
      <c r="K208" s="407"/>
      <c r="L208" s="407"/>
      <c r="M208" s="407"/>
      <c r="N208" s="408"/>
      <c r="O208" s="409"/>
    </row>
    <row r="209" spans="1:15" s="141" customFormat="1" ht="33.75" customHeight="1" x14ac:dyDescent="0.25">
      <c r="A209" s="403" t="s">
        <v>64</v>
      </c>
      <c r="B209" s="1130">
        <v>2018011000669</v>
      </c>
      <c r="C209" s="1130"/>
      <c r="D209" s="1130"/>
      <c r="E209" s="1130"/>
      <c r="F209" s="1130"/>
      <c r="G209" s="1130"/>
      <c r="H209" s="1130"/>
      <c r="I209" s="1130"/>
      <c r="J209" s="1130"/>
      <c r="K209" s="1130"/>
      <c r="L209" s="1130"/>
      <c r="M209" s="1130"/>
      <c r="N209" s="410"/>
      <c r="O209" s="411"/>
    </row>
    <row r="210" spans="1:15" s="142" customFormat="1" ht="42" customHeight="1" x14ac:dyDescent="0.25">
      <c r="A210" s="1133" t="s">
        <v>65</v>
      </c>
      <c r="B210" s="1140"/>
      <c r="C210" s="1141"/>
      <c r="D210" s="1141"/>
      <c r="E210" s="1141"/>
      <c r="F210" s="1141"/>
      <c r="G210" s="1141"/>
      <c r="H210" s="1142"/>
      <c r="I210" s="1134" t="s">
        <v>23</v>
      </c>
      <c r="J210" s="1134"/>
      <c r="K210" s="1135" t="s">
        <v>3038</v>
      </c>
      <c r="L210" s="1135"/>
      <c r="M210" s="1135"/>
      <c r="N210" s="1135"/>
      <c r="O210" s="1135"/>
    </row>
    <row r="211" spans="1:15" s="143" customFormat="1" ht="51" customHeight="1" x14ac:dyDescent="0.25">
      <c r="A211" s="1133"/>
      <c r="B211" s="412" t="s">
        <v>32</v>
      </c>
      <c r="C211" s="412" t="s">
        <v>33</v>
      </c>
      <c r="D211" s="413" t="s">
        <v>34</v>
      </c>
      <c r="E211" s="413" t="s">
        <v>146</v>
      </c>
      <c r="F211" s="413" t="s">
        <v>142</v>
      </c>
      <c r="G211" s="413" t="s">
        <v>70</v>
      </c>
      <c r="H211" s="412" t="s">
        <v>66</v>
      </c>
      <c r="I211" s="838" t="s">
        <v>35</v>
      </c>
      <c r="J211" s="838" t="s">
        <v>36</v>
      </c>
      <c r="K211" s="838" t="s">
        <v>25</v>
      </c>
      <c r="L211" s="415" t="s">
        <v>26</v>
      </c>
      <c r="M211" s="415" t="s">
        <v>27</v>
      </c>
      <c r="N211" s="416" t="s">
        <v>28</v>
      </c>
      <c r="O211" s="417" t="s">
        <v>29</v>
      </c>
    </row>
    <row r="212" spans="1:15" s="146" customFormat="1" ht="56.25" customHeight="1" x14ac:dyDescent="0.25">
      <c r="A212" s="548" t="s">
        <v>3013</v>
      </c>
      <c r="B212" s="418"/>
      <c r="C212" s="418"/>
      <c r="D212" s="418"/>
      <c r="E212" s="418"/>
      <c r="F212" s="418"/>
      <c r="G212" s="418"/>
      <c r="H212" s="419"/>
      <c r="I212" s="418"/>
      <c r="J212" s="418"/>
      <c r="K212" s="187"/>
      <c r="L212" s="167"/>
      <c r="M212" s="420"/>
      <c r="N212" s="421"/>
      <c r="O212" s="420"/>
    </row>
    <row r="213" spans="1:15" s="140" customFormat="1" ht="61.5" customHeight="1" x14ac:dyDescent="0.2">
      <c r="A213" s="561" t="s">
        <v>3013</v>
      </c>
      <c r="B213" s="170">
        <v>1501</v>
      </c>
      <c r="C213" s="422" t="s">
        <v>93</v>
      </c>
      <c r="D213" s="170">
        <v>17</v>
      </c>
      <c r="E213" s="422">
        <v>0</v>
      </c>
      <c r="F213" s="422">
        <v>1501019</v>
      </c>
      <c r="G213" s="422" t="s">
        <v>106</v>
      </c>
      <c r="H213" s="418">
        <v>11</v>
      </c>
      <c r="I213" s="418" t="s">
        <v>39</v>
      </c>
      <c r="J213" s="418"/>
      <c r="K213" s="221">
        <v>1</v>
      </c>
      <c r="L213" s="195">
        <v>300000000</v>
      </c>
      <c r="M213" s="420">
        <f>+L213*K213</f>
        <v>300000000</v>
      </c>
      <c r="N213" s="421">
        <v>0</v>
      </c>
      <c r="O213" s="420">
        <f>+M213+N213</f>
        <v>300000000</v>
      </c>
    </row>
    <row r="214" spans="1:15" s="140" customFormat="1" ht="30" customHeight="1" x14ac:dyDescent="0.2">
      <c r="A214" s="425"/>
      <c r="B214" s="418"/>
      <c r="C214" s="418"/>
      <c r="D214" s="418"/>
      <c r="E214" s="418"/>
      <c r="F214" s="418"/>
      <c r="G214" s="418"/>
      <c r="H214" s="418"/>
      <c r="I214" s="418"/>
      <c r="J214" s="418"/>
      <c r="K214" s="221"/>
      <c r="L214" s="167"/>
      <c r="M214" s="420">
        <f t="shared" ref="M214" si="19">+L214*K214</f>
        <v>0</v>
      </c>
      <c r="N214" s="421">
        <v>0</v>
      </c>
      <c r="O214" s="420">
        <f t="shared" ref="O214" si="20">+M214+N214</f>
        <v>0</v>
      </c>
    </row>
    <row r="215" spans="1:15" s="140" customFormat="1" ht="23.25" customHeight="1" x14ac:dyDescent="0.2">
      <c r="A215" s="265" t="s">
        <v>44</v>
      </c>
      <c r="B215" s="426"/>
      <c r="C215" s="426"/>
      <c r="D215" s="426"/>
      <c r="E215" s="426"/>
      <c r="F215" s="426"/>
      <c r="G215" s="426"/>
      <c r="H215" s="426"/>
      <c r="I215" s="426"/>
      <c r="J215" s="427"/>
      <c r="K215" s="428"/>
      <c r="L215" s="429"/>
      <c r="M215" s="429">
        <f>+M213</f>
        <v>300000000</v>
      </c>
      <c r="N215" s="429">
        <f t="shared" ref="N215:O215" si="21">+N213</f>
        <v>0</v>
      </c>
      <c r="O215" s="429">
        <f t="shared" si="21"/>
        <v>300000000</v>
      </c>
    </row>
    <row r="216" spans="1:15" s="140" customFormat="1" ht="18" x14ac:dyDescent="0.2">
      <c r="A216" s="1136"/>
      <c r="B216" s="1137"/>
      <c r="C216" s="1137"/>
      <c r="D216" s="1137"/>
      <c r="E216" s="1137"/>
      <c r="F216" s="1137"/>
      <c r="G216" s="1137"/>
      <c r="H216" s="1137"/>
      <c r="I216" s="1137"/>
      <c r="J216" s="1137"/>
      <c r="K216" s="1138"/>
      <c r="L216" s="1138"/>
      <c r="M216" s="1138"/>
      <c r="N216" s="1138"/>
      <c r="O216" s="1139"/>
    </row>
    <row r="217" spans="1:15" s="144" customFormat="1" ht="39.75" customHeight="1" x14ac:dyDescent="0.25">
      <c r="A217" s="1147" t="s">
        <v>151</v>
      </c>
      <c r="B217" s="1148"/>
      <c r="C217" s="1148"/>
      <c r="D217" s="1149"/>
      <c r="E217" s="879" t="s">
        <v>2950</v>
      </c>
      <c r="F217" s="879"/>
      <c r="G217" s="879"/>
      <c r="H217" s="879"/>
      <c r="I217" s="879"/>
      <c r="J217" s="879"/>
      <c r="K217" s="879"/>
      <c r="L217" s="879"/>
      <c r="M217" s="879" t="s">
        <v>202</v>
      </c>
      <c r="N217" s="879"/>
      <c r="O217" s="879"/>
    </row>
    <row r="218" spans="1:15" s="145" customFormat="1" ht="29.25" customHeight="1" x14ac:dyDescent="0.2">
      <c r="A218" s="1147" t="s">
        <v>2994</v>
      </c>
      <c r="B218" s="1148"/>
      <c r="C218" s="1148"/>
      <c r="D218" s="1149"/>
      <c r="E218" s="890" t="str">
        <f>+A218</f>
        <v>FECHA: 25/01/2021</v>
      </c>
      <c r="F218" s="891"/>
      <c r="G218" s="891"/>
      <c r="H218" s="891"/>
      <c r="I218" s="891"/>
      <c r="J218" s="891"/>
      <c r="K218" s="891"/>
      <c r="L218" s="892"/>
      <c r="M218" s="1144" t="str">
        <f>+E218</f>
        <v>FECHA: 25/01/2021</v>
      </c>
      <c r="N218" s="1145"/>
      <c r="O218" s="1146"/>
    </row>
    <row r="219" spans="1:15" ht="21.75" customHeight="1" x14ac:dyDescent="0.25">
      <c r="A219" s="260"/>
      <c r="B219" s="260"/>
      <c r="C219" s="260"/>
      <c r="D219" s="260"/>
      <c r="E219" s="260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</row>
    <row r="220" spans="1:15" s="140" customFormat="1" ht="75" customHeight="1" x14ac:dyDescent="0.2">
      <c r="A220" s="1143" t="s">
        <v>2995</v>
      </c>
      <c r="B220" s="1143"/>
      <c r="C220" s="1143"/>
      <c r="D220" s="1143"/>
      <c r="E220" s="1143"/>
      <c r="F220" s="1143"/>
      <c r="G220" s="1143"/>
      <c r="H220" s="1143"/>
      <c r="I220" s="1143"/>
      <c r="J220" s="1143"/>
      <c r="K220" s="1143"/>
      <c r="L220" s="1143"/>
      <c r="M220" s="1143"/>
      <c r="N220" s="1143"/>
      <c r="O220" s="1143"/>
    </row>
    <row r="222" spans="1:15" s="140" customFormat="1" ht="14.25" customHeight="1" x14ac:dyDescent="0.2">
      <c r="A222" s="396" t="s">
        <v>50</v>
      </c>
      <c r="B222" s="1123" t="s">
        <v>289</v>
      </c>
      <c r="C222" s="1124"/>
      <c r="D222" s="1124"/>
      <c r="E222" s="1124"/>
      <c r="F222" s="1124"/>
      <c r="G222" s="1124"/>
      <c r="H222" s="1124"/>
      <c r="I222" s="1124"/>
      <c r="J222" s="1124"/>
      <c r="K222" s="1124"/>
      <c r="L222" s="1124"/>
      <c r="M222" s="1124"/>
      <c r="N222" s="1125"/>
      <c r="O222" s="1150" t="s">
        <v>60</v>
      </c>
    </row>
    <row r="223" spans="1:15" s="140" customFormat="1" ht="18" x14ac:dyDescent="0.2">
      <c r="A223" s="396" t="s">
        <v>199</v>
      </c>
      <c r="B223" s="1126"/>
      <c r="C223" s="1127"/>
      <c r="D223" s="1127"/>
      <c r="E223" s="1127"/>
      <c r="F223" s="1127"/>
      <c r="G223" s="1127"/>
      <c r="H223" s="1127"/>
      <c r="I223" s="1127"/>
      <c r="J223" s="1127"/>
      <c r="K223" s="1127"/>
      <c r="L223" s="1127"/>
      <c r="M223" s="1127"/>
      <c r="N223" s="1128"/>
      <c r="O223" s="908"/>
    </row>
    <row r="224" spans="1:15" s="140" customFormat="1" ht="18" x14ac:dyDescent="0.2">
      <c r="A224" s="396" t="s">
        <v>200</v>
      </c>
      <c r="B224" s="1123" t="s">
        <v>2991</v>
      </c>
      <c r="C224" s="1124"/>
      <c r="D224" s="1124"/>
      <c r="E224" s="1124"/>
      <c r="F224" s="1124"/>
      <c r="G224" s="1124"/>
      <c r="H224" s="1124"/>
      <c r="I224" s="1124"/>
      <c r="J224" s="1124"/>
      <c r="K224" s="1124"/>
      <c r="L224" s="1124"/>
      <c r="M224" s="1124"/>
      <c r="N224" s="1125"/>
      <c r="O224" s="908"/>
    </row>
    <row r="225" spans="1:15" s="140" customFormat="1" ht="18" x14ac:dyDescent="0.2">
      <c r="A225" s="396" t="s">
        <v>201</v>
      </c>
      <c r="B225" s="1126"/>
      <c r="C225" s="1127"/>
      <c r="D225" s="1127"/>
      <c r="E225" s="1127"/>
      <c r="F225" s="1127"/>
      <c r="G225" s="1127"/>
      <c r="H225" s="1127"/>
      <c r="I225" s="1127"/>
      <c r="J225" s="1127"/>
      <c r="K225" s="1127"/>
      <c r="L225" s="1127"/>
      <c r="M225" s="1127"/>
      <c r="N225" s="1128"/>
      <c r="O225" s="908"/>
    </row>
    <row r="226" spans="1:15" s="140" customFormat="1" ht="18" x14ac:dyDescent="0.2">
      <c r="A226" s="392"/>
      <c r="B226" s="393"/>
      <c r="C226" s="393"/>
      <c r="D226" s="393"/>
      <c r="E226" s="393"/>
      <c r="F226" s="393"/>
      <c r="G226" s="393"/>
      <c r="H226" s="393"/>
      <c r="I226" s="393"/>
      <c r="J226" s="393"/>
      <c r="K226" s="393"/>
      <c r="L226" s="397"/>
      <c r="M226" s="397"/>
      <c r="N226" s="393"/>
      <c r="O226" s="398"/>
    </row>
    <row r="227" spans="1:15" s="140" customFormat="1" ht="18" x14ac:dyDescent="0.2">
      <c r="A227" s="836"/>
      <c r="B227" s="837"/>
      <c r="C227" s="837"/>
      <c r="D227" s="837"/>
      <c r="E227" s="837"/>
      <c r="F227" s="837"/>
      <c r="G227" s="837"/>
      <c r="H227" s="837"/>
      <c r="I227" s="837"/>
      <c r="J227" s="837"/>
      <c r="K227" s="837"/>
      <c r="L227" s="401"/>
      <c r="M227" s="401"/>
      <c r="N227" s="837"/>
      <c r="O227" s="402"/>
    </row>
    <row r="228" spans="1:15" s="141" customFormat="1" ht="32.25" customHeight="1" x14ac:dyDescent="0.25">
      <c r="A228" s="403" t="s">
        <v>62</v>
      </c>
      <c r="B228" s="1129" t="s">
        <v>108</v>
      </c>
      <c r="C228" s="1129"/>
      <c r="D228" s="1129"/>
      <c r="E228" s="1129"/>
      <c r="F228" s="1129"/>
      <c r="G228" s="1129"/>
      <c r="H228" s="1129"/>
      <c r="I228" s="1129"/>
      <c r="J228" s="1129"/>
      <c r="K228" s="1129"/>
      <c r="L228" s="1129"/>
      <c r="M228" s="1129"/>
      <c r="N228" s="404" t="s">
        <v>63</v>
      </c>
      <c r="O228" s="405" t="s">
        <v>3009</v>
      </c>
    </row>
    <row r="229" spans="1:15" s="140" customFormat="1" ht="12.75" customHeight="1" x14ac:dyDescent="0.2">
      <c r="A229" s="406"/>
      <c r="B229" s="407"/>
      <c r="C229" s="407"/>
      <c r="D229" s="407"/>
      <c r="E229" s="407"/>
      <c r="F229" s="407"/>
      <c r="G229" s="407"/>
      <c r="H229" s="407"/>
      <c r="I229" s="407"/>
      <c r="J229" s="407"/>
      <c r="K229" s="407"/>
      <c r="L229" s="407"/>
      <c r="M229" s="407"/>
      <c r="N229" s="408"/>
      <c r="O229" s="409"/>
    </row>
    <row r="230" spans="1:15" s="141" customFormat="1" ht="33.75" customHeight="1" x14ac:dyDescent="0.25">
      <c r="A230" s="403" t="s">
        <v>64</v>
      </c>
      <c r="B230" s="1130">
        <v>2018011000669</v>
      </c>
      <c r="C230" s="1130"/>
      <c r="D230" s="1130"/>
      <c r="E230" s="1130"/>
      <c r="F230" s="1130"/>
      <c r="G230" s="1130"/>
      <c r="H230" s="1130"/>
      <c r="I230" s="1130"/>
      <c r="J230" s="1130"/>
      <c r="K230" s="1130"/>
      <c r="L230" s="1130"/>
      <c r="M230" s="1130"/>
      <c r="N230" s="410"/>
      <c r="O230" s="411"/>
    </row>
    <row r="231" spans="1:15" s="142" customFormat="1" ht="42" customHeight="1" x14ac:dyDescent="0.25">
      <c r="A231" s="1133" t="s">
        <v>65</v>
      </c>
      <c r="B231" s="1140"/>
      <c r="C231" s="1141"/>
      <c r="D231" s="1141"/>
      <c r="E231" s="1141"/>
      <c r="F231" s="1141"/>
      <c r="G231" s="1141"/>
      <c r="H231" s="1142"/>
      <c r="I231" s="1134" t="s">
        <v>23</v>
      </c>
      <c r="J231" s="1134"/>
      <c r="K231" s="1135" t="s">
        <v>3038</v>
      </c>
      <c r="L231" s="1135"/>
      <c r="M231" s="1135"/>
      <c r="N231" s="1135"/>
      <c r="O231" s="1135"/>
    </row>
    <row r="232" spans="1:15" s="143" customFormat="1" ht="51" customHeight="1" x14ac:dyDescent="0.25">
      <c r="A232" s="1133"/>
      <c r="B232" s="412" t="s">
        <v>32</v>
      </c>
      <c r="C232" s="412" t="s">
        <v>33</v>
      </c>
      <c r="D232" s="413" t="s">
        <v>34</v>
      </c>
      <c r="E232" s="413" t="s">
        <v>146</v>
      </c>
      <c r="F232" s="413" t="s">
        <v>142</v>
      </c>
      <c r="G232" s="413" t="s">
        <v>70</v>
      </c>
      <c r="H232" s="412" t="s">
        <v>66</v>
      </c>
      <c r="I232" s="838" t="s">
        <v>35</v>
      </c>
      <c r="J232" s="838" t="s">
        <v>36</v>
      </c>
      <c r="K232" s="838" t="s">
        <v>25</v>
      </c>
      <c r="L232" s="415" t="s">
        <v>26</v>
      </c>
      <c r="M232" s="415" t="s">
        <v>27</v>
      </c>
      <c r="N232" s="416" t="s">
        <v>28</v>
      </c>
      <c r="O232" s="417" t="s">
        <v>29</v>
      </c>
    </row>
    <row r="233" spans="1:15" s="146" customFormat="1" ht="56.25" customHeight="1" x14ac:dyDescent="0.25">
      <c r="A233" s="548" t="s">
        <v>3014</v>
      </c>
      <c r="B233" s="418"/>
      <c r="C233" s="418"/>
      <c r="D233" s="418"/>
      <c r="E233" s="418"/>
      <c r="F233" s="418"/>
      <c r="G233" s="418"/>
      <c r="H233" s="419"/>
      <c r="I233" s="418"/>
      <c r="J233" s="418"/>
      <c r="K233" s="187"/>
      <c r="L233" s="167"/>
      <c r="M233" s="420"/>
      <c r="N233" s="421"/>
      <c r="O233" s="420"/>
    </row>
    <row r="234" spans="1:15" s="140" customFormat="1" ht="61.5" customHeight="1" x14ac:dyDescent="0.2">
      <c r="A234" s="561" t="s">
        <v>258</v>
      </c>
      <c r="B234" s="170">
        <v>1501</v>
      </c>
      <c r="C234" s="422" t="s">
        <v>93</v>
      </c>
      <c r="D234" s="170">
        <v>17</v>
      </c>
      <c r="E234" s="422">
        <v>0</v>
      </c>
      <c r="F234" s="422">
        <v>1501019</v>
      </c>
      <c r="G234" s="422" t="s">
        <v>106</v>
      </c>
      <c r="H234" s="418">
        <v>11</v>
      </c>
      <c r="I234" s="418" t="s">
        <v>39</v>
      </c>
      <c r="J234" s="418"/>
      <c r="K234" s="221">
        <v>1</v>
      </c>
      <c r="L234" s="195">
        <v>4000000000</v>
      </c>
      <c r="M234" s="420">
        <f>+L234*K234</f>
        <v>4000000000</v>
      </c>
      <c r="N234" s="421">
        <v>0</v>
      </c>
      <c r="O234" s="420">
        <f>+M234+N234</f>
        <v>4000000000</v>
      </c>
    </row>
    <row r="235" spans="1:15" s="140" customFormat="1" ht="30" customHeight="1" x14ac:dyDescent="0.2">
      <c r="A235" s="425"/>
      <c r="B235" s="418"/>
      <c r="C235" s="418"/>
      <c r="D235" s="418"/>
      <c r="E235" s="418"/>
      <c r="F235" s="418"/>
      <c r="G235" s="418"/>
      <c r="H235" s="418"/>
      <c r="I235" s="418"/>
      <c r="J235" s="418"/>
      <c r="K235" s="221"/>
      <c r="L235" s="167"/>
      <c r="M235" s="420">
        <f t="shared" ref="M235" si="22">+L235*K235</f>
        <v>0</v>
      </c>
      <c r="N235" s="421">
        <v>0</v>
      </c>
      <c r="O235" s="420">
        <f t="shared" ref="O235" si="23">+M235+N235</f>
        <v>0</v>
      </c>
    </row>
    <row r="236" spans="1:15" s="140" customFormat="1" ht="23.25" customHeight="1" x14ac:dyDescent="0.2">
      <c r="A236" s="265" t="s">
        <v>44</v>
      </c>
      <c r="B236" s="426"/>
      <c r="C236" s="426"/>
      <c r="D236" s="426"/>
      <c r="E236" s="426"/>
      <c r="F236" s="426"/>
      <c r="G236" s="426"/>
      <c r="H236" s="426"/>
      <c r="I236" s="426"/>
      <c r="J236" s="427"/>
      <c r="K236" s="428"/>
      <c r="L236" s="429"/>
      <c r="M236" s="429">
        <f>+M234</f>
        <v>4000000000</v>
      </c>
      <c r="N236" s="429">
        <f t="shared" ref="N236:O236" si="24">+N234</f>
        <v>0</v>
      </c>
      <c r="O236" s="429">
        <f t="shared" si="24"/>
        <v>4000000000</v>
      </c>
    </row>
    <row r="237" spans="1:15" s="140" customFormat="1" ht="18" x14ac:dyDescent="0.2">
      <c r="A237" s="1136"/>
      <c r="B237" s="1137"/>
      <c r="C237" s="1137"/>
      <c r="D237" s="1137"/>
      <c r="E237" s="1137"/>
      <c r="F237" s="1137"/>
      <c r="G237" s="1137"/>
      <c r="H237" s="1137"/>
      <c r="I237" s="1137"/>
      <c r="J237" s="1137"/>
      <c r="K237" s="1138"/>
      <c r="L237" s="1138"/>
      <c r="M237" s="1138"/>
      <c r="N237" s="1138"/>
      <c r="O237" s="1139"/>
    </row>
    <row r="238" spans="1:15" s="144" customFormat="1" ht="39.75" customHeight="1" x14ac:dyDescent="0.25">
      <c r="A238" s="1147" t="s">
        <v>151</v>
      </c>
      <c r="B238" s="1148"/>
      <c r="C238" s="1148"/>
      <c r="D238" s="1149"/>
      <c r="E238" s="879" t="s">
        <v>2950</v>
      </c>
      <c r="F238" s="879"/>
      <c r="G238" s="879"/>
      <c r="H238" s="879"/>
      <c r="I238" s="879"/>
      <c r="J238" s="879"/>
      <c r="K238" s="879"/>
      <c r="L238" s="879"/>
      <c r="M238" s="879" t="s">
        <v>202</v>
      </c>
      <c r="N238" s="879"/>
      <c r="O238" s="879"/>
    </row>
    <row r="239" spans="1:15" s="145" customFormat="1" ht="29.25" customHeight="1" x14ac:dyDescent="0.2">
      <c r="A239" s="1147" t="s">
        <v>2994</v>
      </c>
      <c r="B239" s="1148"/>
      <c r="C239" s="1148"/>
      <c r="D239" s="1149"/>
      <c r="E239" s="890" t="str">
        <f>+A239</f>
        <v>FECHA: 25/01/2021</v>
      </c>
      <c r="F239" s="891"/>
      <c r="G239" s="891"/>
      <c r="H239" s="891"/>
      <c r="I239" s="891"/>
      <c r="J239" s="891"/>
      <c r="K239" s="891"/>
      <c r="L239" s="892"/>
      <c r="M239" s="1144" t="str">
        <f>+E239</f>
        <v>FECHA: 25/01/2021</v>
      </c>
      <c r="N239" s="1145"/>
      <c r="O239" s="1146"/>
    </row>
    <row r="240" spans="1:15" ht="21.75" customHeight="1" x14ac:dyDescent="0.25">
      <c r="A240" s="260"/>
      <c r="B240" s="260"/>
      <c r="C240" s="260"/>
      <c r="D240" s="260"/>
      <c r="E240" s="260"/>
      <c r="F240" s="260"/>
      <c r="G240" s="260"/>
      <c r="H240" s="260"/>
      <c r="I240" s="260"/>
      <c r="J240" s="260"/>
      <c r="K240" s="260"/>
      <c r="L240" s="260"/>
      <c r="M240" s="260"/>
      <c r="N240" s="260"/>
      <c r="O240" s="260"/>
    </row>
    <row r="241" spans="1:15" s="140" customFormat="1" ht="75" customHeight="1" x14ac:dyDescent="0.2">
      <c r="A241" s="1143" t="s">
        <v>2995</v>
      </c>
      <c r="B241" s="1143"/>
      <c r="C241" s="1143"/>
      <c r="D241" s="1143"/>
      <c r="E241" s="1143"/>
      <c r="F241" s="1143"/>
      <c r="G241" s="1143"/>
      <c r="H241" s="1143"/>
      <c r="I241" s="1143"/>
      <c r="J241" s="1143"/>
      <c r="K241" s="1143"/>
      <c r="L241" s="1143"/>
      <c r="M241" s="1143"/>
      <c r="N241" s="1143"/>
      <c r="O241" s="1143"/>
    </row>
    <row r="243" spans="1:15" s="140" customFormat="1" ht="14.25" customHeight="1" x14ac:dyDescent="0.2">
      <c r="A243" s="396" t="s">
        <v>50</v>
      </c>
      <c r="B243" s="1123" t="s">
        <v>289</v>
      </c>
      <c r="C243" s="1124"/>
      <c r="D243" s="1124"/>
      <c r="E243" s="1124"/>
      <c r="F243" s="1124"/>
      <c r="G243" s="1124"/>
      <c r="H243" s="1124"/>
      <c r="I243" s="1124"/>
      <c r="J243" s="1124"/>
      <c r="K243" s="1124"/>
      <c r="L243" s="1124"/>
      <c r="M243" s="1124"/>
      <c r="N243" s="1125"/>
      <c r="O243" s="1150" t="s">
        <v>60</v>
      </c>
    </row>
    <row r="244" spans="1:15" s="140" customFormat="1" ht="18" x14ac:dyDescent="0.2">
      <c r="A244" s="396" t="s">
        <v>199</v>
      </c>
      <c r="B244" s="1126"/>
      <c r="C244" s="1127"/>
      <c r="D244" s="1127"/>
      <c r="E244" s="1127"/>
      <c r="F244" s="1127"/>
      <c r="G244" s="1127"/>
      <c r="H244" s="1127"/>
      <c r="I244" s="1127"/>
      <c r="J244" s="1127"/>
      <c r="K244" s="1127"/>
      <c r="L244" s="1127"/>
      <c r="M244" s="1127"/>
      <c r="N244" s="1128"/>
      <c r="O244" s="908"/>
    </row>
    <row r="245" spans="1:15" s="140" customFormat="1" ht="18" x14ac:dyDescent="0.2">
      <c r="A245" s="396" t="s">
        <v>200</v>
      </c>
      <c r="B245" s="1123" t="s">
        <v>2991</v>
      </c>
      <c r="C245" s="1124"/>
      <c r="D245" s="1124"/>
      <c r="E245" s="1124"/>
      <c r="F245" s="1124"/>
      <c r="G245" s="1124"/>
      <c r="H245" s="1124"/>
      <c r="I245" s="1124"/>
      <c r="J245" s="1124"/>
      <c r="K245" s="1124"/>
      <c r="L245" s="1124"/>
      <c r="M245" s="1124"/>
      <c r="N245" s="1125"/>
      <c r="O245" s="908"/>
    </row>
    <row r="246" spans="1:15" s="140" customFormat="1" ht="18" x14ac:dyDescent="0.2">
      <c r="A246" s="396" t="s">
        <v>201</v>
      </c>
      <c r="B246" s="1126"/>
      <c r="C246" s="1127"/>
      <c r="D246" s="1127"/>
      <c r="E246" s="1127"/>
      <c r="F246" s="1127"/>
      <c r="G246" s="1127"/>
      <c r="H246" s="1127"/>
      <c r="I246" s="1127"/>
      <c r="J246" s="1127"/>
      <c r="K246" s="1127"/>
      <c r="L246" s="1127"/>
      <c r="M246" s="1127"/>
      <c r="N246" s="1128"/>
      <c r="O246" s="908"/>
    </row>
    <row r="247" spans="1:15" s="140" customFormat="1" ht="18" x14ac:dyDescent="0.2">
      <c r="A247" s="392"/>
      <c r="B247" s="393"/>
      <c r="C247" s="393"/>
      <c r="D247" s="393"/>
      <c r="E247" s="393"/>
      <c r="F247" s="393"/>
      <c r="G247" s="393"/>
      <c r="H247" s="393"/>
      <c r="I247" s="393"/>
      <c r="J247" s="393"/>
      <c r="K247" s="393"/>
      <c r="L247" s="397"/>
      <c r="M247" s="397"/>
      <c r="N247" s="393"/>
      <c r="O247" s="398"/>
    </row>
    <row r="248" spans="1:15" s="140" customFormat="1" ht="18" x14ac:dyDescent="0.2">
      <c r="A248" s="836"/>
      <c r="B248" s="837"/>
      <c r="C248" s="837"/>
      <c r="D248" s="837"/>
      <c r="E248" s="837"/>
      <c r="F248" s="837"/>
      <c r="G248" s="837"/>
      <c r="H248" s="837"/>
      <c r="I248" s="837"/>
      <c r="J248" s="837"/>
      <c r="K248" s="837"/>
      <c r="L248" s="401"/>
      <c r="M248" s="401"/>
      <c r="N248" s="837"/>
      <c r="O248" s="402"/>
    </row>
    <row r="249" spans="1:15" s="141" customFormat="1" ht="32.25" customHeight="1" x14ac:dyDescent="0.25">
      <c r="A249" s="403" t="s">
        <v>62</v>
      </c>
      <c r="B249" s="1129" t="s">
        <v>108</v>
      </c>
      <c r="C249" s="1129"/>
      <c r="D249" s="1129"/>
      <c r="E249" s="1129"/>
      <c r="F249" s="1129"/>
      <c r="G249" s="1129"/>
      <c r="H249" s="1129"/>
      <c r="I249" s="1129"/>
      <c r="J249" s="1129"/>
      <c r="K249" s="1129"/>
      <c r="L249" s="1129"/>
      <c r="M249" s="1129"/>
      <c r="N249" s="404" t="s">
        <v>63</v>
      </c>
      <c r="O249" s="405" t="s">
        <v>3010</v>
      </c>
    </row>
    <row r="250" spans="1:15" s="140" customFormat="1" ht="12.75" customHeight="1" x14ac:dyDescent="0.2">
      <c r="A250" s="406"/>
      <c r="B250" s="407"/>
      <c r="C250" s="407"/>
      <c r="D250" s="407"/>
      <c r="E250" s="407"/>
      <c r="F250" s="407"/>
      <c r="G250" s="407"/>
      <c r="H250" s="407"/>
      <c r="I250" s="407"/>
      <c r="J250" s="407"/>
      <c r="K250" s="407"/>
      <c r="L250" s="407"/>
      <c r="M250" s="407"/>
      <c r="N250" s="408"/>
      <c r="O250" s="409"/>
    </row>
    <row r="251" spans="1:15" s="141" customFormat="1" ht="33.75" customHeight="1" x14ac:dyDescent="0.25">
      <c r="A251" s="403" t="s">
        <v>64</v>
      </c>
      <c r="B251" s="1130">
        <v>2018011000669</v>
      </c>
      <c r="C251" s="1130"/>
      <c r="D251" s="1130"/>
      <c r="E251" s="1130"/>
      <c r="F251" s="1130"/>
      <c r="G251" s="1130"/>
      <c r="H251" s="1130"/>
      <c r="I251" s="1130"/>
      <c r="J251" s="1130"/>
      <c r="K251" s="1130"/>
      <c r="L251" s="1130"/>
      <c r="M251" s="1130"/>
      <c r="N251" s="410"/>
      <c r="O251" s="411"/>
    </row>
    <row r="252" spans="1:15" s="142" customFormat="1" ht="42" customHeight="1" x14ac:dyDescent="0.25">
      <c r="A252" s="1133" t="s">
        <v>65</v>
      </c>
      <c r="B252" s="1140"/>
      <c r="C252" s="1141"/>
      <c r="D252" s="1141"/>
      <c r="E252" s="1141"/>
      <c r="F252" s="1141"/>
      <c r="G252" s="1141"/>
      <c r="H252" s="1142"/>
      <c r="I252" s="1134" t="s">
        <v>23</v>
      </c>
      <c r="J252" s="1134"/>
      <c r="K252" s="1135" t="s">
        <v>3038</v>
      </c>
      <c r="L252" s="1135"/>
      <c r="M252" s="1135"/>
      <c r="N252" s="1135"/>
      <c r="O252" s="1135"/>
    </row>
    <row r="253" spans="1:15" s="143" customFormat="1" ht="51" customHeight="1" x14ac:dyDescent="0.25">
      <c r="A253" s="1133"/>
      <c r="B253" s="412" t="s">
        <v>32</v>
      </c>
      <c r="C253" s="412" t="s">
        <v>33</v>
      </c>
      <c r="D253" s="413" t="s">
        <v>34</v>
      </c>
      <c r="E253" s="413" t="s">
        <v>146</v>
      </c>
      <c r="F253" s="413" t="s">
        <v>142</v>
      </c>
      <c r="G253" s="413" t="s">
        <v>70</v>
      </c>
      <c r="H253" s="412" t="s">
        <v>66</v>
      </c>
      <c r="I253" s="838" t="s">
        <v>35</v>
      </c>
      <c r="J253" s="838" t="s">
        <v>36</v>
      </c>
      <c r="K253" s="838" t="s">
        <v>25</v>
      </c>
      <c r="L253" s="415" t="s">
        <v>26</v>
      </c>
      <c r="M253" s="415" t="s">
        <v>27</v>
      </c>
      <c r="N253" s="416" t="s">
        <v>28</v>
      </c>
      <c r="O253" s="417" t="s">
        <v>29</v>
      </c>
    </row>
    <row r="254" spans="1:15" s="146" customFormat="1" ht="56.25" customHeight="1" x14ac:dyDescent="0.25">
      <c r="A254" s="548" t="s">
        <v>259</v>
      </c>
      <c r="B254" s="418"/>
      <c r="C254" s="418"/>
      <c r="D254" s="418"/>
      <c r="E254" s="418"/>
      <c r="F254" s="418"/>
      <c r="G254" s="418"/>
      <c r="H254" s="419"/>
      <c r="I254" s="418"/>
      <c r="J254" s="418"/>
      <c r="K254" s="187"/>
      <c r="L254" s="167"/>
      <c r="M254" s="420"/>
      <c r="N254" s="421"/>
      <c r="O254" s="420"/>
    </row>
    <row r="255" spans="1:15" s="140" customFormat="1" ht="61.5" customHeight="1" x14ac:dyDescent="0.2">
      <c r="A255" s="561" t="s">
        <v>259</v>
      </c>
      <c r="B255" s="170">
        <v>1501</v>
      </c>
      <c r="C255" s="422" t="s">
        <v>93</v>
      </c>
      <c r="D255" s="170">
        <v>17</v>
      </c>
      <c r="E255" s="422">
        <v>0</v>
      </c>
      <c r="F255" s="422">
        <v>1501019</v>
      </c>
      <c r="G255" s="422" t="s">
        <v>106</v>
      </c>
      <c r="H255" s="418">
        <v>11</v>
      </c>
      <c r="I255" s="418" t="s">
        <v>39</v>
      </c>
      <c r="J255" s="418"/>
      <c r="K255" s="221">
        <v>1</v>
      </c>
      <c r="L255" s="195">
        <v>1717802055.6400001</v>
      </c>
      <c r="M255" s="420">
        <f>+L255*K255</f>
        <v>1717802055.6400001</v>
      </c>
      <c r="N255" s="421">
        <v>0</v>
      </c>
      <c r="O255" s="420">
        <f>+M255+N255</f>
        <v>1717802055.6400001</v>
      </c>
    </row>
    <row r="256" spans="1:15" s="140" customFormat="1" ht="30" customHeight="1" x14ac:dyDescent="0.2">
      <c r="A256" s="425"/>
      <c r="B256" s="418"/>
      <c r="C256" s="418"/>
      <c r="D256" s="418"/>
      <c r="E256" s="418"/>
      <c r="F256" s="418"/>
      <c r="G256" s="418"/>
      <c r="H256" s="418"/>
      <c r="I256" s="418"/>
      <c r="J256" s="418"/>
      <c r="K256" s="221"/>
      <c r="L256" s="167"/>
      <c r="M256" s="420">
        <f t="shared" ref="M256" si="25">+L256*K256</f>
        <v>0</v>
      </c>
      <c r="N256" s="421">
        <v>0</v>
      </c>
      <c r="O256" s="420">
        <f t="shared" ref="O256" si="26">+M256+N256</f>
        <v>0</v>
      </c>
    </row>
    <row r="257" spans="1:15" s="140" customFormat="1" ht="23.25" customHeight="1" x14ac:dyDescent="0.2">
      <c r="A257" s="265" t="s">
        <v>44</v>
      </c>
      <c r="B257" s="426"/>
      <c r="C257" s="426"/>
      <c r="D257" s="426"/>
      <c r="E257" s="426"/>
      <c r="F257" s="426"/>
      <c r="G257" s="426"/>
      <c r="H257" s="426"/>
      <c r="I257" s="426"/>
      <c r="J257" s="427"/>
      <c r="K257" s="428"/>
      <c r="L257" s="429"/>
      <c r="M257" s="429">
        <f>+M255</f>
        <v>1717802055.6400001</v>
      </c>
      <c r="N257" s="429">
        <f t="shared" ref="N257:O257" si="27">+N255</f>
        <v>0</v>
      </c>
      <c r="O257" s="429">
        <f t="shared" si="27"/>
        <v>1717802055.6400001</v>
      </c>
    </row>
    <row r="258" spans="1:15" s="140" customFormat="1" ht="18" x14ac:dyDescent="0.2">
      <c r="A258" s="1136"/>
      <c r="B258" s="1137"/>
      <c r="C258" s="1137"/>
      <c r="D258" s="1137"/>
      <c r="E258" s="1137"/>
      <c r="F258" s="1137"/>
      <c r="G258" s="1137"/>
      <c r="H258" s="1137"/>
      <c r="I258" s="1137"/>
      <c r="J258" s="1137"/>
      <c r="K258" s="1138"/>
      <c r="L258" s="1138"/>
      <c r="M258" s="1138"/>
      <c r="N258" s="1138"/>
      <c r="O258" s="1139"/>
    </row>
    <row r="259" spans="1:15" s="144" customFormat="1" ht="39.75" customHeight="1" x14ac:dyDescent="0.25">
      <c r="A259" s="1147" t="s">
        <v>151</v>
      </c>
      <c r="B259" s="1148"/>
      <c r="C259" s="1148"/>
      <c r="D259" s="1149"/>
      <c r="E259" s="879" t="s">
        <v>2950</v>
      </c>
      <c r="F259" s="879"/>
      <c r="G259" s="879"/>
      <c r="H259" s="879"/>
      <c r="I259" s="879"/>
      <c r="J259" s="879"/>
      <c r="K259" s="879"/>
      <c r="L259" s="879"/>
      <c r="M259" s="879" t="s">
        <v>202</v>
      </c>
      <c r="N259" s="879"/>
      <c r="O259" s="879"/>
    </row>
    <row r="260" spans="1:15" s="145" customFormat="1" ht="29.25" customHeight="1" x14ac:dyDescent="0.2">
      <c r="A260" s="1147" t="s">
        <v>2994</v>
      </c>
      <c r="B260" s="1148"/>
      <c r="C260" s="1148"/>
      <c r="D260" s="1149"/>
      <c r="E260" s="890" t="str">
        <f>+A260</f>
        <v>FECHA: 25/01/2021</v>
      </c>
      <c r="F260" s="891"/>
      <c r="G260" s="891"/>
      <c r="H260" s="891"/>
      <c r="I260" s="891"/>
      <c r="J260" s="891"/>
      <c r="K260" s="891"/>
      <c r="L260" s="892"/>
      <c r="M260" s="1144" t="str">
        <f>+E260</f>
        <v>FECHA: 25/01/2021</v>
      </c>
      <c r="N260" s="1145"/>
      <c r="O260" s="1146"/>
    </row>
    <row r="261" spans="1:15" ht="21.75" customHeight="1" x14ac:dyDescent="0.25">
      <c r="A261" s="260"/>
      <c r="B261" s="260"/>
      <c r="C261" s="260"/>
      <c r="D261" s="260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</row>
    <row r="262" spans="1:15" s="140" customFormat="1" ht="75" customHeight="1" x14ac:dyDescent="0.2">
      <c r="A262" s="1143" t="s">
        <v>2995</v>
      </c>
      <c r="B262" s="1143"/>
      <c r="C262" s="1143"/>
      <c r="D262" s="1143"/>
      <c r="E262" s="1143"/>
      <c r="F262" s="1143"/>
      <c r="G262" s="1143"/>
      <c r="H262" s="1143"/>
      <c r="I262" s="1143"/>
      <c r="J262" s="1143"/>
      <c r="K262" s="1143"/>
      <c r="L262" s="1143"/>
      <c r="M262" s="1143"/>
      <c r="N262" s="1143"/>
      <c r="O262" s="1143"/>
    </row>
    <row r="264" spans="1:15" s="140" customFormat="1" ht="14.25" customHeight="1" x14ac:dyDescent="0.2">
      <c r="A264" s="396" t="s">
        <v>50</v>
      </c>
      <c r="B264" s="1123" t="s">
        <v>289</v>
      </c>
      <c r="C264" s="1124"/>
      <c r="D264" s="1124"/>
      <c r="E264" s="1124"/>
      <c r="F264" s="1124"/>
      <c r="G264" s="1124"/>
      <c r="H264" s="1124"/>
      <c r="I264" s="1124"/>
      <c r="J264" s="1124"/>
      <c r="K264" s="1124"/>
      <c r="L264" s="1124"/>
      <c r="M264" s="1124"/>
      <c r="N264" s="1125"/>
      <c r="O264" s="1150" t="s">
        <v>60</v>
      </c>
    </row>
    <row r="265" spans="1:15" s="140" customFormat="1" ht="18" x14ac:dyDescent="0.2">
      <c r="A265" s="396" t="s">
        <v>199</v>
      </c>
      <c r="B265" s="1126"/>
      <c r="C265" s="1127"/>
      <c r="D265" s="1127"/>
      <c r="E265" s="1127"/>
      <c r="F265" s="1127"/>
      <c r="G265" s="1127"/>
      <c r="H265" s="1127"/>
      <c r="I265" s="1127"/>
      <c r="J265" s="1127"/>
      <c r="K265" s="1127"/>
      <c r="L265" s="1127"/>
      <c r="M265" s="1127"/>
      <c r="N265" s="1128"/>
      <c r="O265" s="908"/>
    </row>
    <row r="266" spans="1:15" s="140" customFormat="1" ht="18" x14ac:dyDescent="0.2">
      <c r="A266" s="396" t="s">
        <v>200</v>
      </c>
      <c r="B266" s="1123" t="s">
        <v>2991</v>
      </c>
      <c r="C266" s="1124"/>
      <c r="D266" s="1124"/>
      <c r="E266" s="1124"/>
      <c r="F266" s="1124"/>
      <c r="G266" s="1124"/>
      <c r="H266" s="1124"/>
      <c r="I266" s="1124"/>
      <c r="J266" s="1124"/>
      <c r="K266" s="1124"/>
      <c r="L266" s="1124"/>
      <c r="M266" s="1124"/>
      <c r="N266" s="1125"/>
      <c r="O266" s="908"/>
    </row>
    <row r="267" spans="1:15" s="140" customFormat="1" ht="18" x14ac:dyDescent="0.2">
      <c r="A267" s="396" t="s">
        <v>201</v>
      </c>
      <c r="B267" s="1126"/>
      <c r="C267" s="1127"/>
      <c r="D267" s="1127"/>
      <c r="E267" s="1127"/>
      <c r="F267" s="1127"/>
      <c r="G267" s="1127"/>
      <c r="H267" s="1127"/>
      <c r="I267" s="1127"/>
      <c r="J267" s="1127"/>
      <c r="K267" s="1127"/>
      <c r="L267" s="1127"/>
      <c r="M267" s="1127"/>
      <c r="N267" s="1128"/>
      <c r="O267" s="908"/>
    </row>
    <row r="268" spans="1:15" s="140" customFormat="1" ht="18" x14ac:dyDescent="0.2">
      <c r="A268" s="392"/>
      <c r="B268" s="393"/>
      <c r="C268" s="393"/>
      <c r="D268" s="393"/>
      <c r="E268" s="393"/>
      <c r="F268" s="393"/>
      <c r="G268" s="393"/>
      <c r="H268" s="393"/>
      <c r="I268" s="393"/>
      <c r="J268" s="393"/>
      <c r="K268" s="393"/>
      <c r="L268" s="397"/>
      <c r="M268" s="397"/>
      <c r="N268" s="393"/>
      <c r="O268" s="398"/>
    </row>
    <row r="269" spans="1:15" s="140" customFormat="1" ht="18" x14ac:dyDescent="0.2">
      <c r="A269" s="836"/>
      <c r="B269" s="837"/>
      <c r="C269" s="837"/>
      <c r="D269" s="837"/>
      <c r="E269" s="837"/>
      <c r="F269" s="837"/>
      <c r="G269" s="837"/>
      <c r="H269" s="837"/>
      <c r="I269" s="837"/>
      <c r="J269" s="837"/>
      <c r="K269" s="837"/>
      <c r="L269" s="401"/>
      <c r="M269" s="401"/>
      <c r="N269" s="837"/>
      <c r="O269" s="402"/>
    </row>
    <row r="270" spans="1:15" s="141" customFormat="1" ht="32.25" customHeight="1" x14ac:dyDescent="0.25">
      <c r="A270" s="403" t="s">
        <v>62</v>
      </c>
      <c r="B270" s="1129" t="s">
        <v>108</v>
      </c>
      <c r="C270" s="1129"/>
      <c r="D270" s="1129"/>
      <c r="E270" s="1129"/>
      <c r="F270" s="1129"/>
      <c r="G270" s="1129"/>
      <c r="H270" s="1129"/>
      <c r="I270" s="1129"/>
      <c r="J270" s="1129"/>
      <c r="K270" s="1129"/>
      <c r="L270" s="1129"/>
      <c r="M270" s="1129"/>
      <c r="N270" s="404" t="s">
        <v>63</v>
      </c>
      <c r="O270" s="405" t="s">
        <v>3011</v>
      </c>
    </row>
    <row r="271" spans="1:15" s="140" customFormat="1" ht="12.75" customHeight="1" x14ac:dyDescent="0.2">
      <c r="A271" s="406"/>
      <c r="B271" s="407"/>
      <c r="C271" s="407"/>
      <c r="D271" s="407"/>
      <c r="E271" s="407"/>
      <c r="F271" s="407"/>
      <c r="G271" s="407"/>
      <c r="H271" s="407"/>
      <c r="I271" s="407"/>
      <c r="J271" s="407"/>
      <c r="K271" s="407"/>
      <c r="L271" s="407"/>
      <c r="M271" s="407"/>
      <c r="N271" s="408"/>
      <c r="O271" s="409"/>
    </row>
    <row r="272" spans="1:15" s="141" customFormat="1" ht="33.75" customHeight="1" x14ac:dyDescent="0.25">
      <c r="A272" s="403" t="s">
        <v>64</v>
      </c>
      <c r="B272" s="1130">
        <v>2018011000669</v>
      </c>
      <c r="C272" s="1130"/>
      <c r="D272" s="1130"/>
      <c r="E272" s="1130"/>
      <c r="F272" s="1130"/>
      <c r="G272" s="1130"/>
      <c r="H272" s="1130"/>
      <c r="I272" s="1130"/>
      <c r="J272" s="1130"/>
      <c r="K272" s="1130"/>
      <c r="L272" s="1130"/>
      <c r="M272" s="1130"/>
      <c r="N272" s="410"/>
      <c r="O272" s="411"/>
    </row>
    <row r="273" spans="1:19" s="142" customFormat="1" ht="42" customHeight="1" x14ac:dyDescent="0.25">
      <c r="A273" s="1133" t="s">
        <v>65</v>
      </c>
      <c r="B273" s="1140"/>
      <c r="C273" s="1141"/>
      <c r="D273" s="1141"/>
      <c r="E273" s="1141"/>
      <c r="F273" s="1141"/>
      <c r="G273" s="1141"/>
      <c r="H273" s="1142"/>
      <c r="I273" s="1134" t="s">
        <v>23</v>
      </c>
      <c r="J273" s="1134"/>
      <c r="K273" s="1135" t="s">
        <v>3038</v>
      </c>
      <c r="L273" s="1135"/>
      <c r="M273" s="1135"/>
      <c r="N273" s="1135"/>
      <c r="O273" s="1135"/>
    </row>
    <row r="274" spans="1:19" s="143" customFormat="1" ht="51" customHeight="1" x14ac:dyDescent="0.25">
      <c r="A274" s="1133"/>
      <c r="B274" s="412" t="s">
        <v>32</v>
      </c>
      <c r="C274" s="412" t="s">
        <v>33</v>
      </c>
      <c r="D274" s="413" t="s">
        <v>34</v>
      </c>
      <c r="E274" s="413" t="s">
        <v>146</v>
      </c>
      <c r="F274" s="413" t="s">
        <v>142</v>
      </c>
      <c r="G274" s="413" t="s">
        <v>70</v>
      </c>
      <c r="H274" s="412" t="s">
        <v>66</v>
      </c>
      <c r="I274" s="838" t="s">
        <v>35</v>
      </c>
      <c r="J274" s="838" t="s">
        <v>36</v>
      </c>
      <c r="K274" s="838" t="s">
        <v>25</v>
      </c>
      <c r="L274" s="415" t="s">
        <v>26</v>
      </c>
      <c r="M274" s="415" t="s">
        <v>27</v>
      </c>
      <c r="N274" s="416" t="s">
        <v>28</v>
      </c>
      <c r="O274" s="417" t="s">
        <v>29</v>
      </c>
    </row>
    <row r="275" spans="1:19" s="146" customFormat="1" ht="56.25" customHeight="1" x14ac:dyDescent="0.25">
      <c r="A275" s="548" t="s">
        <v>3015</v>
      </c>
      <c r="B275" s="418"/>
      <c r="C275" s="418"/>
      <c r="D275" s="418"/>
      <c r="E275" s="418"/>
      <c r="F275" s="418"/>
      <c r="G275" s="418"/>
      <c r="H275" s="419"/>
      <c r="I275" s="418"/>
      <c r="J275" s="418"/>
      <c r="K275" s="187"/>
      <c r="L275" s="167"/>
      <c r="M275" s="420"/>
      <c r="N275" s="421"/>
      <c r="O275" s="420"/>
    </row>
    <row r="276" spans="1:19" s="140" customFormat="1" ht="61.5" customHeight="1" x14ac:dyDescent="0.2">
      <c r="A276" s="561" t="s">
        <v>3016</v>
      </c>
      <c r="B276" s="170">
        <v>1501</v>
      </c>
      <c r="C276" s="422" t="s">
        <v>93</v>
      </c>
      <c r="D276" s="170">
        <v>17</v>
      </c>
      <c r="E276" s="422">
        <v>0</v>
      </c>
      <c r="F276" s="422">
        <v>1501020</v>
      </c>
      <c r="G276" s="422" t="s">
        <v>106</v>
      </c>
      <c r="H276" s="418">
        <v>11</v>
      </c>
      <c r="I276" s="418" t="s">
        <v>39</v>
      </c>
      <c r="J276" s="418"/>
      <c r="K276" s="221">
        <v>1</v>
      </c>
      <c r="L276" s="195">
        <v>5369000000</v>
      </c>
      <c r="M276" s="420">
        <f>+L276*K276</f>
        <v>5369000000</v>
      </c>
      <c r="N276" s="421">
        <v>0</v>
      </c>
      <c r="O276" s="420">
        <f>+M276+N276</f>
        <v>5369000000</v>
      </c>
      <c r="R276" s="237" t="s">
        <v>3029</v>
      </c>
      <c r="S276" s="840">
        <f>O279+O300+O321+O343+O364+O387+O410+O431</f>
        <v>13779919284.469999</v>
      </c>
    </row>
    <row r="277" spans="1:19" s="140" customFormat="1" ht="61.5" customHeight="1" x14ac:dyDescent="0.2">
      <c r="A277" s="561" t="s">
        <v>3017</v>
      </c>
      <c r="B277" s="170">
        <v>1501</v>
      </c>
      <c r="C277" s="422" t="s">
        <v>93</v>
      </c>
      <c r="D277" s="170">
        <v>17</v>
      </c>
      <c r="E277" s="422">
        <v>0</v>
      </c>
      <c r="F277" s="422">
        <v>1501020</v>
      </c>
      <c r="G277" s="422" t="s">
        <v>106</v>
      </c>
      <c r="H277" s="418">
        <v>11</v>
      </c>
      <c r="I277" s="418" t="s">
        <v>39</v>
      </c>
      <c r="J277" s="418"/>
      <c r="K277" s="221">
        <v>1</v>
      </c>
      <c r="L277" s="195">
        <v>374760000</v>
      </c>
      <c r="M277" s="420">
        <f>+L277*K277</f>
        <v>374760000</v>
      </c>
      <c r="N277" s="421">
        <v>0</v>
      </c>
      <c r="O277" s="420">
        <f>+M277+N277</f>
        <v>374760000</v>
      </c>
    </row>
    <row r="278" spans="1:19" s="140" customFormat="1" ht="30" customHeight="1" x14ac:dyDescent="0.2">
      <c r="A278" s="425"/>
      <c r="B278" s="418"/>
      <c r="C278" s="418"/>
      <c r="D278" s="418"/>
      <c r="E278" s="418"/>
      <c r="F278" s="418"/>
      <c r="G278" s="418"/>
      <c r="H278" s="418"/>
      <c r="I278" s="418"/>
      <c r="J278" s="418"/>
      <c r="K278" s="221"/>
      <c r="L278" s="167"/>
      <c r="M278" s="420">
        <f t="shared" ref="M278" si="28">+L278*K278</f>
        <v>0</v>
      </c>
      <c r="N278" s="421">
        <v>0</v>
      </c>
      <c r="O278" s="420">
        <f t="shared" ref="O278" si="29">+M278+N278</f>
        <v>0</v>
      </c>
    </row>
    <row r="279" spans="1:19" s="140" customFormat="1" ht="23.25" customHeight="1" x14ac:dyDescent="0.2">
      <c r="A279" s="265" t="s">
        <v>44</v>
      </c>
      <c r="B279" s="426"/>
      <c r="C279" s="426"/>
      <c r="D279" s="426"/>
      <c r="E279" s="426"/>
      <c r="F279" s="426"/>
      <c r="G279" s="426"/>
      <c r="H279" s="426"/>
      <c r="I279" s="426"/>
      <c r="J279" s="427"/>
      <c r="K279" s="428"/>
      <c r="L279" s="429"/>
      <c r="M279" s="429">
        <f>+M277+M276</f>
        <v>5743760000</v>
      </c>
      <c r="N279" s="429">
        <f t="shared" ref="N279:O279" si="30">+N277+N276</f>
        <v>0</v>
      </c>
      <c r="O279" s="429">
        <f t="shared" si="30"/>
        <v>5743760000</v>
      </c>
    </row>
    <row r="280" spans="1:19" s="140" customFormat="1" ht="18" x14ac:dyDescent="0.2">
      <c r="A280" s="1136"/>
      <c r="B280" s="1137"/>
      <c r="C280" s="1137"/>
      <c r="D280" s="1137"/>
      <c r="E280" s="1137"/>
      <c r="F280" s="1137"/>
      <c r="G280" s="1137"/>
      <c r="H280" s="1137"/>
      <c r="I280" s="1137"/>
      <c r="J280" s="1137"/>
      <c r="K280" s="1138"/>
      <c r="L280" s="1138"/>
      <c r="M280" s="1138"/>
      <c r="N280" s="1138"/>
      <c r="O280" s="1139"/>
    </row>
    <row r="281" spans="1:19" s="144" customFormat="1" ht="39.75" customHeight="1" x14ac:dyDescent="0.25">
      <c r="A281" s="1147" t="s">
        <v>151</v>
      </c>
      <c r="B281" s="1148"/>
      <c r="C281" s="1148"/>
      <c r="D281" s="1149"/>
      <c r="E281" s="879" t="s">
        <v>2950</v>
      </c>
      <c r="F281" s="879"/>
      <c r="G281" s="879"/>
      <c r="H281" s="879"/>
      <c r="I281" s="879"/>
      <c r="J281" s="879"/>
      <c r="K281" s="879"/>
      <c r="L281" s="879"/>
      <c r="M281" s="879" t="s">
        <v>202</v>
      </c>
      <c r="N281" s="879"/>
      <c r="O281" s="879"/>
    </row>
    <row r="282" spans="1:19" s="145" customFormat="1" ht="29.25" customHeight="1" x14ac:dyDescent="0.2">
      <c r="A282" s="1147" t="s">
        <v>2994</v>
      </c>
      <c r="B282" s="1148"/>
      <c r="C282" s="1148"/>
      <c r="D282" s="1149"/>
      <c r="E282" s="890" t="str">
        <f>+A282</f>
        <v>FECHA: 25/01/2021</v>
      </c>
      <c r="F282" s="891"/>
      <c r="G282" s="891"/>
      <c r="H282" s="891"/>
      <c r="I282" s="891"/>
      <c r="J282" s="891"/>
      <c r="K282" s="891"/>
      <c r="L282" s="892"/>
      <c r="M282" s="1144" t="str">
        <f>+E282</f>
        <v>FECHA: 25/01/2021</v>
      </c>
      <c r="N282" s="1145"/>
      <c r="O282" s="1146"/>
    </row>
    <row r="283" spans="1:19" ht="21.75" customHeight="1" x14ac:dyDescent="0.25">
      <c r="A283" s="260"/>
      <c r="B283" s="260"/>
      <c r="C283" s="260"/>
      <c r="D283" s="260"/>
      <c r="E283" s="260"/>
      <c r="F283" s="260"/>
      <c r="G283" s="260"/>
      <c r="H283" s="260"/>
      <c r="I283" s="260"/>
      <c r="J283" s="260"/>
      <c r="K283" s="260"/>
      <c r="L283" s="260"/>
      <c r="M283" s="260"/>
      <c r="N283" s="260"/>
      <c r="O283" s="260"/>
    </row>
    <row r="284" spans="1:19" s="140" customFormat="1" ht="75" customHeight="1" x14ac:dyDescent="0.2">
      <c r="A284" s="1143" t="s">
        <v>2995</v>
      </c>
      <c r="B284" s="1143"/>
      <c r="C284" s="1143"/>
      <c r="D284" s="1143"/>
      <c r="E284" s="1143"/>
      <c r="F284" s="1143"/>
      <c r="G284" s="1143"/>
      <c r="H284" s="1143"/>
      <c r="I284" s="1143"/>
      <c r="J284" s="1143"/>
      <c r="K284" s="1143"/>
      <c r="L284" s="1143"/>
      <c r="M284" s="1143"/>
      <c r="N284" s="1143"/>
      <c r="O284" s="1143"/>
    </row>
    <row r="286" spans="1:19" s="140" customFormat="1" ht="14.25" customHeight="1" x14ac:dyDescent="0.2">
      <c r="A286" s="396" t="s">
        <v>50</v>
      </c>
      <c r="B286" s="1123" t="s">
        <v>289</v>
      </c>
      <c r="C286" s="1124"/>
      <c r="D286" s="1124"/>
      <c r="E286" s="1124"/>
      <c r="F286" s="1124"/>
      <c r="G286" s="1124"/>
      <c r="H286" s="1124"/>
      <c r="I286" s="1124"/>
      <c r="J286" s="1124"/>
      <c r="K286" s="1124"/>
      <c r="L286" s="1124"/>
      <c r="M286" s="1124"/>
      <c r="N286" s="1125"/>
      <c r="O286" s="1150" t="s">
        <v>60</v>
      </c>
    </row>
    <row r="287" spans="1:19" s="140" customFormat="1" ht="18" x14ac:dyDescent="0.2">
      <c r="A287" s="396" t="s">
        <v>199</v>
      </c>
      <c r="B287" s="1126"/>
      <c r="C287" s="1127"/>
      <c r="D287" s="1127"/>
      <c r="E287" s="1127"/>
      <c r="F287" s="1127"/>
      <c r="G287" s="1127"/>
      <c r="H287" s="1127"/>
      <c r="I287" s="1127"/>
      <c r="J287" s="1127"/>
      <c r="K287" s="1127"/>
      <c r="L287" s="1127"/>
      <c r="M287" s="1127"/>
      <c r="N287" s="1128"/>
      <c r="O287" s="908"/>
    </row>
    <row r="288" spans="1:19" s="140" customFormat="1" ht="18" x14ac:dyDescent="0.2">
      <c r="A288" s="396" t="s">
        <v>200</v>
      </c>
      <c r="B288" s="1123" t="s">
        <v>2991</v>
      </c>
      <c r="C288" s="1124"/>
      <c r="D288" s="1124"/>
      <c r="E288" s="1124"/>
      <c r="F288" s="1124"/>
      <c r="G288" s="1124"/>
      <c r="H288" s="1124"/>
      <c r="I288" s="1124"/>
      <c r="J288" s="1124"/>
      <c r="K288" s="1124"/>
      <c r="L288" s="1124"/>
      <c r="M288" s="1124"/>
      <c r="N288" s="1125"/>
      <c r="O288" s="908"/>
    </row>
    <row r="289" spans="1:15" s="140" customFormat="1" ht="18" x14ac:dyDescent="0.2">
      <c r="A289" s="396" t="s">
        <v>201</v>
      </c>
      <c r="B289" s="1126"/>
      <c r="C289" s="1127"/>
      <c r="D289" s="1127"/>
      <c r="E289" s="1127"/>
      <c r="F289" s="1127"/>
      <c r="G289" s="1127"/>
      <c r="H289" s="1127"/>
      <c r="I289" s="1127"/>
      <c r="J289" s="1127"/>
      <c r="K289" s="1127"/>
      <c r="L289" s="1127"/>
      <c r="M289" s="1127"/>
      <c r="N289" s="1128"/>
      <c r="O289" s="908"/>
    </row>
    <row r="290" spans="1:15" s="140" customFormat="1" ht="18" x14ac:dyDescent="0.2">
      <c r="A290" s="392"/>
      <c r="B290" s="393"/>
      <c r="C290" s="393"/>
      <c r="D290" s="393"/>
      <c r="E290" s="393"/>
      <c r="F290" s="393"/>
      <c r="G290" s="393"/>
      <c r="H290" s="393"/>
      <c r="I290" s="393"/>
      <c r="J290" s="393"/>
      <c r="K290" s="393"/>
      <c r="L290" s="397"/>
      <c r="M290" s="397"/>
      <c r="N290" s="393"/>
      <c r="O290" s="398"/>
    </row>
    <row r="291" spans="1:15" s="140" customFormat="1" ht="18" x14ac:dyDescent="0.2">
      <c r="A291" s="836"/>
      <c r="B291" s="837"/>
      <c r="C291" s="837"/>
      <c r="D291" s="837"/>
      <c r="E291" s="837"/>
      <c r="F291" s="837"/>
      <c r="G291" s="837"/>
      <c r="H291" s="837"/>
      <c r="I291" s="837"/>
      <c r="J291" s="837"/>
      <c r="K291" s="837"/>
      <c r="L291" s="401"/>
      <c r="M291" s="401"/>
      <c r="N291" s="837"/>
      <c r="O291" s="402"/>
    </row>
    <row r="292" spans="1:15" s="141" customFormat="1" ht="32.25" customHeight="1" x14ac:dyDescent="0.25">
      <c r="A292" s="403" t="s">
        <v>62</v>
      </c>
      <c r="B292" s="1129" t="s">
        <v>108</v>
      </c>
      <c r="C292" s="1129"/>
      <c r="D292" s="1129"/>
      <c r="E292" s="1129"/>
      <c r="F292" s="1129"/>
      <c r="G292" s="1129"/>
      <c r="H292" s="1129"/>
      <c r="I292" s="1129"/>
      <c r="J292" s="1129"/>
      <c r="K292" s="1129"/>
      <c r="L292" s="1129"/>
      <c r="M292" s="1129"/>
      <c r="N292" s="404" t="s">
        <v>63</v>
      </c>
      <c r="O292" s="405" t="s">
        <v>3018</v>
      </c>
    </row>
    <row r="293" spans="1:15" s="140" customFormat="1" ht="12.75" customHeight="1" x14ac:dyDescent="0.2">
      <c r="A293" s="406"/>
      <c r="B293" s="407"/>
      <c r="C293" s="407"/>
      <c r="D293" s="407"/>
      <c r="E293" s="407"/>
      <c r="F293" s="407"/>
      <c r="G293" s="407"/>
      <c r="H293" s="407"/>
      <c r="I293" s="407"/>
      <c r="J293" s="407"/>
      <c r="K293" s="407"/>
      <c r="L293" s="407"/>
      <c r="M293" s="407"/>
      <c r="N293" s="408"/>
      <c r="O293" s="409"/>
    </row>
    <row r="294" spans="1:15" s="141" customFormat="1" ht="33.75" customHeight="1" x14ac:dyDescent="0.25">
      <c r="A294" s="403" t="s">
        <v>64</v>
      </c>
      <c r="B294" s="1130">
        <v>2018011000669</v>
      </c>
      <c r="C294" s="1130"/>
      <c r="D294" s="1130"/>
      <c r="E294" s="1130"/>
      <c r="F294" s="1130"/>
      <c r="G294" s="1130"/>
      <c r="H294" s="1130"/>
      <c r="I294" s="1130"/>
      <c r="J294" s="1130"/>
      <c r="K294" s="1130"/>
      <c r="L294" s="1130"/>
      <c r="M294" s="1130"/>
      <c r="N294" s="410"/>
      <c r="O294" s="411"/>
    </row>
    <row r="295" spans="1:15" s="142" customFormat="1" ht="42" customHeight="1" x14ac:dyDescent="0.25">
      <c r="A295" s="1133" t="s">
        <v>65</v>
      </c>
      <c r="B295" s="1140"/>
      <c r="C295" s="1141"/>
      <c r="D295" s="1141"/>
      <c r="E295" s="1141"/>
      <c r="F295" s="1141"/>
      <c r="G295" s="1141"/>
      <c r="H295" s="1142"/>
      <c r="I295" s="1134" t="s">
        <v>23</v>
      </c>
      <c r="J295" s="1134"/>
      <c r="K295" s="1135" t="s">
        <v>3038</v>
      </c>
      <c r="L295" s="1135"/>
      <c r="M295" s="1135"/>
      <c r="N295" s="1135"/>
      <c r="O295" s="1135"/>
    </row>
    <row r="296" spans="1:15" s="143" customFormat="1" ht="51" customHeight="1" x14ac:dyDescent="0.25">
      <c r="A296" s="1133"/>
      <c r="B296" s="412" t="s">
        <v>32</v>
      </c>
      <c r="C296" s="412" t="s">
        <v>33</v>
      </c>
      <c r="D296" s="413" t="s">
        <v>34</v>
      </c>
      <c r="E296" s="413" t="s">
        <v>146</v>
      </c>
      <c r="F296" s="413" t="s">
        <v>142</v>
      </c>
      <c r="G296" s="413" t="s">
        <v>70</v>
      </c>
      <c r="H296" s="412" t="s">
        <v>66</v>
      </c>
      <c r="I296" s="838" t="s">
        <v>35</v>
      </c>
      <c r="J296" s="838" t="s">
        <v>36</v>
      </c>
      <c r="K296" s="838" t="s">
        <v>25</v>
      </c>
      <c r="L296" s="415" t="s">
        <v>26</v>
      </c>
      <c r="M296" s="415" t="s">
        <v>27</v>
      </c>
      <c r="N296" s="416" t="s">
        <v>28</v>
      </c>
      <c r="O296" s="417" t="s">
        <v>29</v>
      </c>
    </row>
    <row r="297" spans="1:15" s="146" customFormat="1" ht="56.25" customHeight="1" x14ac:dyDescent="0.25">
      <c r="A297" s="834" t="s">
        <v>262</v>
      </c>
      <c r="B297" s="418"/>
      <c r="C297" s="418"/>
      <c r="D297" s="418"/>
      <c r="E297" s="418"/>
      <c r="F297" s="418"/>
      <c r="G297" s="418"/>
      <c r="H297" s="419"/>
      <c r="I297" s="418"/>
      <c r="J297" s="418"/>
      <c r="K297" s="187"/>
      <c r="L297" s="167"/>
      <c r="M297" s="420"/>
      <c r="N297" s="421"/>
      <c r="O297" s="420"/>
    </row>
    <row r="298" spans="1:15" s="140" customFormat="1" ht="61.5" customHeight="1" x14ac:dyDescent="0.2">
      <c r="A298" s="835" t="s">
        <v>262</v>
      </c>
      <c r="B298" s="170">
        <v>1501</v>
      </c>
      <c r="C298" s="422" t="s">
        <v>93</v>
      </c>
      <c r="D298" s="170">
        <v>17</v>
      </c>
      <c r="E298" s="422">
        <v>0</v>
      </c>
      <c r="F298" s="422">
        <v>1501020</v>
      </c>
      <c r="G298" s="422" t="s">
        <v>106</v>
      </c>
      <c r="H298" s="418">
        <v>11</v>
      </c>
      <c r="I298" s="418" t="s">
        <v>39</v>
      </c>
      <c r="J298" s="418"/>
      <c r="K298" s="221">
        <v>1</v>
      </c>
      <c r="L298" s="195">
        <v>3000000000</v>
      </c>
      <c r="M298" s="420">
        <f>+L298*K298</f>
        <v>3000000000</v>
      </c>
      <c r="N298" s="421">
        <v>0</v>
      </c>
      <c r="O298" s="420">
        <f>+M298+N298</f>
        <v>3000000000</v>
      </c>
    </row>
    <row r="299" spans="1:15" s="140" customFormat="1" ht="30" customHeight="1" x14ac:dyDescent="0.2">
      <c r="A299" s="425"/>
      <c r="B299" s="418"/>
      <c r="C299" s="418"/>
      <c r="D299" s="418"/>
      <c r="E299" s="418"/>
      <c r="F299" s="418"/>
      <c r="G299" s="418"/>
      <c r="H299" s="418"/>
      <c r="I299" s="418"/>
      <c r="J299" s="418"/>
      <c r="K299" s="221"/>
      <c r="L299" s="167"/>
      <c r="M299" s="420">
        <f t="shared" ref="M299" si="31">+L299*K299</f>
        <v>0</v>
      </c>
      <c r="N299" s="421">
        <v>0</v>
      </c>
      <c r="O299" s="420">
        <f t="shared" ref="O299" si="32">+M299+N299</f>
        <v>0</v>
      </c>
    </row>
    <row r="300" spans="1:15" s="140" customFormat="1" ht="23.25" customHeight="1" x14ac:dyDescent="0.2">
      <c r="A300" s="265" t="s">
        <v>44</v>
      </c>
      <c r="B300" s="426"/>
      <c r="C300" s="426"/>
      <c r="D300" s="426"/>
      <c r="E300" s="426"/>
      <c r="F300" s="426"/>
      <c r="G300" s="426"/>
      <c r="H300" s="426"/>
      <c r="I300" s="426"/>
      <c r="J300" s="427"/>
      <c r="K300" s="428"/>
      <c r="L300" s="429"/>
      <c r="M300" s="429">
        <f>+M298</f>
        <v>3000000000</v>
      </c>
      <c r="N300" s="429">
        <f t="shared" ref="N300:O300" si="33">+N298</f>
        <v>0</v>
      </c>
      <c r="O300" s="429">
        <f t="shared" si="33"/>
        <v>3000000000</v>
      </c>
    </row>
    <row r="301" spans="1:15" s="140" customFormat="1" ht="18" x14ac:dyDescent="0.2">
      <c r="A301" s="1136"/>
      <c r="B301" s="1137"/>
      <c r="C301" s="1137"/>
      <c r="D301" s="1137"/>
      <c r="E301" s="1137"/>
      <c r="F301" s="1137"/>
      <c r="G301" s="1137"/>
      <c r="H301" s="1137"/>
      <c r="I301" s="1137"/>
      <c r="J301" s="1137"/>
      <c r="K301" s="1138"/>
      <c r="L301" s="1138"/>
      <c r="M301" s="1138"/>
      <c r="N301" s="1138"/>
      <c r="O301" s="1139"/>
    </row>
    <row r="302" spans="1:15" s="144" customFormat="1" ht="39.75" customHeight="1" x14ac:dyDescent="0.25">
      <c r="A302" s="1147" t="s">
        <v>151</v>
      </c>
      <c r="B302" s="1148"/>
      <c r="C302" s="1148"/>
      <c r="D302" s="1149"/>
      <c r="E302" s="879" t="s">
        <v>2950</v>
      </c>
      <c r="F302" s="879"/>
      <c r="G302" s="879"/>
      <c r="H302" s="879"/>
      <c r="I302" s="879"/>
      <c r="J302" s="879"/>
      <c r="K302" s="879"/>
      <c r="L302" s="879"/>
      <c r="M302" s="879" t="s">
        <v>202</v>
      </c>
      <c r="N302" s="879"/>
      <c r="O302" s="879"/>
    </row>
    <row r="303" spans="1:15" s="145" customFormat="1" ht="29.25" customHeight="1" x14ac:dyDescent="0.2">
      <c r="A303" s="1147" t="s">
        <v>2994</v>
      </c>
      <c r="B303" s="1148"/>
      <c r="C303" s="1148"/>
      <c r="D303" s="1149"/>
      <c r="E303" s="890" t="str">
        <f>+A303</f>
        <v>FECHA: 25/01/2021</v>
      </c>
      <c r="F303" s="891"/>
      <c r="G303" s="891"/>
      <c r="H303" s="891"/>
      <c r="I303" s="891"/>
      <c r="J303" s="891"/>
      <c r="K303" s="891"/>
      <c r="L303" s="892"/>
      <c r="M303" s="1144" t="str">
        <f>+E303</f>
        <v>FECHA: 25/01/2021</v>
      </c>
      <c r="N303" s="1145"/>
      <c r="O303" s="1146"/>
    </row>
    <row r="304" spans="1:15" ht="21.75" customHeight="1" x14ac:dyDescent="0.25">
      <c r="A304" s="260"/>
      <c r="B304" s="260"/>
      <c r="C304" s="260"/>
      <c r="D304" s="260"/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</row>
    <row r="305" spans="1:15" s="140" customFormat="1" ht="75" customHeight="1" x14ac:dyDescent="0.2">
      <c r="A305" s="1143" t="s">
        <v>2995</v>
      </c>
      <c r="B305" s="1143"/>
      <c r="C305" s="1143"/>
      <c r="D305" s="1143"/>
      <c r="E305" s="1143"/>
      <c r="F305" s="1143"/>
      <c r="G305" s="1143"/>
      <c r="H305" s="1143"/>
      <c r="I305" s="1143"/>
      <c r="J305" s="1143"/>
      <c r="K305" s="1143"/>
      <c r="L305" s="1143"/>
      <c r="M305" s="1143"/>
      <c r="N305" s="1143"/>
      <c r="O305" s="1143"/>
    </row>
    <row r="307" spans="1:15" s="140" customFormat="1" ht="14.25" customHeight="1" x14ac:dyDescent="0.2">
      <c r="A307" s="396" t="s">
        <v>50</v>
      </c>
      <c r="B307" s="1123" t="s">
        <v>289</v>
      </c>
      <c r="C307" s="1124"/>
      <c r="D307" s="1124"/>
      <c r="E307" s="1124"/>
      <c r="F307" s="1124"/>
      <c r="G307" s="1124"/>
      <c r="H307" s="1124"/>
      <c r="I307" s="1124"/>
      <c r="J307" s="1124"/>
      <c r="K307" s="1124"/>
      <c r="L307" s="1124"/>
      <c r="M307" s="1124"/>
      <c r="N307" s="1125"/>
      <c r="O307" s="1150" t="s">
        <v>60</v>
      </c>
    </row>
    <row r="308" spans="1:15" s="140" customFormat="1" ht="18" x14ac:dyDescent="0.2">
      <c r="A308" s="396" t="s">
        <v>199</v>
      </c>
      <c r="B308" s="1126"/>
      <c r="C308" s="1127"/>
      <c r="D308" s="1127"/>
      <c r="E308" s="1127"/>
      <c r="F308" s="1127"/>
      <c r="G308" s="1127"/>
      <c r="H308" s="1127"/>
      <c r="I308" s="1127"/>
      <c r="J308" s="1127"/>
      <c r="K308" s="1127"/>
      <c r="L308" s="1127"/>
      <c r="M308" s="1127"/>
      <c r="N308" s="1128"/>
      <c r="O308" s="908"/>
    </row>
    <row r="309" spans="1:15" s="140" customFormat="1" ht="18" x14ac:dyDescent="0.2">
      <c r="A309" s="396" t="s">
        <v>200</v>
      </c>
      <c r="B309" s="1123" t="s">
        <v>2991</v>
      </c>
      <c r="C309" s="1124"/>
      <c r="D309" s="1124"/>
      <c r="E309" s="1124"/>
      <c r="F309" s="1124"/>
      <c r="G309" s="1124"/>
      <c r="H309" s="1124"/>
      <c r="I309" s="1124"/>
      <c r="J309" s="1124"/>
      <c r="K309" s="1124"/>
      <c r="L309" s="1124"/>
      <c r="M309" s="1124"/>
      <c r="N309" s="1125"/>
      <c r="O309" s="908"/>
    </row>
    <row r="310" spans="1:15" s="140" customFormat="1" ht="18" x14ac:dyDescent="0.2">
      <c r="A310" s="396" t="s">
        <v>201</v>
      </c>
      <c r="B310" s="1126"/>
      <c r="C310" s="1127"/>
      <c r="D310" s="1127"/>
      <c r="E310" s="1127"/>
      <c r="F310" s="1127"/>
      <c r="G310" s="1127"/>
      <c r="H310" s="1127"/>
      <c r="I310" s="1127"/>
      <c r="J310" s="1127"/>
      <c r="K310" s="1127"/>
      <c r="L310" s="1127"/>
      <c r="M310" s="1127"/>
      <c r="N310" s="1128"/>
      <c r="O310" s="908"/>
    </row>
    <row r="311" spans="1:15" s="140" customFormat="1" ht="18" x14ac:dyDescent="0.2">
      <c r="A311" s="392"/>
      <c r="B311" s="393"/>
      <c r="C311" s="393"/>
      <c r="D311" s="393"/>
      <c r="E311" s="393"/>
      <c r="F311" s="393"/>
      <c r="G311" s="393"/>
      <c r="H311" s="393"/>
      <c r="I311" s="393"/>
      <c r="J311" s="393"/>
      <c r="K311" s="393"/>
      <c r="L311" s="397"/>
      <c r="M311" s="397"/>
      <c r="N311" s="393"/>
      <c r="O311" s="398"/>
    </row>
    <row r="312" spans="1:15" s="140" customFormat="1" ht="18" x14ac:dyDescent="0.2">
      <c r="A312" s="836"/>
      <c r="B312" s="837"/>
      <c r="C312" s="837"/>
      <c r="D312" s="837"/>
      <c r="E312" s="837"/>
      <c r="F312" s="837"/>
      <c r="G312" s="837"/>
      <c r="H312" s="837"/>
      <c r="I312" s="837"/>
      <c r="J312" s="837"/>
      <c r="K312" s="837"/>
      <c r="L312" s="401"/>
      <c r="M312" s="401"/>
      <c r="N312" s="837"/>
      <c r="O312" s="402"/>
    </row>
    <row r="313" spans="1:15" s="141" customFormat="1" ht="32.25" customHeight="1" x14ac:dyDescent="0.25">
      <c r="A313" s="403" t="s">
        <v>62</v>
      </c>
      <c r="B313" s="1129" t="s">
        <v>108</v>
      </c>
      <c r="C313" s="1129"/>
      <c r="D313" s="1129"/>
      <c r="E313" s="1129"/>
      <c r="F313" s="1129"/>
      <c r="G313" s="1129"/>
      <c r="H313" s="1129"/>
      <c r="I313" s="1129"/>
      <c r="J313" s="1129"/>
      <c r="K313" s="1129"/>
      <c r="L313" s="1129"/>
      <c r="M313" s="1129"/>
      <c r="N313" s="404" t="s">
        <v>63</v>
      </c>
      <c r="O313" s="405" t="s">
        <v>3019</v>
      </c>
    </row>
    <row r="314" spans="1:15" s="140" customFormat="1" ht="12.75" customHeight="1" x14ac:dyDescent="0.2">
      <c r="A314" s="406"/>
      <c r="B314" s="407"/>
      <c r="C314" s="407"/>
      <c r="D314" s="407"/>
      <c r="E314" s="407"/>
      <c r="F314" s="407"/>
      <c r="G314" s="407"/>
      <c r="H314" s="407"/>
      <c r="I314" s="407"/>
      <c r="J314" s="407"/>
      <c r="K314" s="407"/>
      <c r="L314" s="407"/>
      <c r="M314" s="407"/>
      <c r="N314" s="408"/>
      <c r="O314" s="409"/>
    </row>
    <row r="315" spans="1:15" s="141" customFormat="1" ht="33.75" customHeight="1" x14ac:dyDescent="0.25">
      <c r="A315" s="403" t="s">
        <v>64</v>
      </c>
      <c r="B315" s="1130">
        <v>2018011000669</v>
      </c>
      <c r="C315" s="1130"/>
      <c r="D315" s="1130"/>
      <c r="E315" s="1130"/>
      <c r="F315" s="1130"/>
      <c r="G315" s="1130"/>
      <c r="H315" s="1130"/>
      <c r="I315" s="1130"/>
      <c r="J315" s="1130"/>
      <c r="K315" s="1130"/>
      <c r="L315" s="1130"/>
      <c r="M315" s="1130"/>
      <c r="N315" s="410"/>
      <c r="O315" s="411"/>
    </row>
    <row r="316" spans="1:15" s="142" customFormat="1" ht="42" customHeight="1" x14ac:dyDescent="0.25">
      <c r="A316" s="1133" t="s">
        <v>65</v>
      </c>
      <c r="B316" s="1140"/>
      <c r="C316" s="1141"/>
      <c r="D316" s="1141"/>
      <c r="E316" s="1141"/>
      <c r="F316" s="1141"/>
      <c r="G316" s="1141"/>
      <c r="H316" s="1142"/>
      <c r="I316" s="1134" t="s">
        <v>23</v>
      </c>
      <c r="J316" s="1134"/>
      <c r="K316" s="1135" t="s">
        <v>3038</v>
      </c>
      <c r="L316" s="1135"/>
      <c r="M316" s="1135"/>
      <c r="N316" s="1135"/>
      <c r="O316" s="1135"/>
    </row>
    <row r="317" spans="1:15" s="143" customFormat="1" ht="51" customHeight="1" x14ac:dyDescent="0.25">
      <c r="A317" s="1133"/>
      <c r="B317" s="412" t="s">
        <v>32</v>
      </c>
      <c r="C317" s="412" t="s">
        <v>33</v>
      </c>
      <c r="D317" s="413" t="s">
        <v>34</v>
      </c>
      <c r="E317" s="413" t="s">
        <v>146</v>
      </c>
      <c r="F317" s="413" t="s">
        <v>142</v>
      </c>
      <c r="G317" s="413" t="s">
        <v>70</v>
      </c>
      <c r="H317" s="412" t="s">
        <v>66</v>
      </c>
      <c r="I317" s="838" t="s">
        <v>35</v>
      </c>
      <c r="J317" s="838" t="s">
        <v>36</v>
      </c>
      <c r="K317" s="838" t="s">
        <v>25</v>
      </c>
      <c r="L317" s="415" t="s">
        <v>26</v>
      </c>
      <c r="M317" s="415" t="s">
        <v>27</v>
      </c>
      <c r="N317" s="416" t="s">
        <v>28</v>
      </c>
      <c r="O317" s="417" t="s">
        <v>29</v>
      </c>
    </row>
    <row r="318" spans="1:15" s="146" customFormat="1" ht="56.25" customHeight="1" x14ac:dyDescent="0.25">
      <c r="A318" s="834" t="s">
        <v>271</v>
      </c>
      <c r="B318" s="418"/>
      <c r="C318" s="418"/>
      <c r="D318" s="418"/>
      <c r="E318" s="418"/>
      <c r="F318" s="418"/>
      <c r="G318" s="418"/>
      <c r="H318" s="419"/>
      <c r="I318" s="418"/>
      <c r="J318" s="418"/>
      <c r="K318" s="187"/>
      <c r="L318" s="167"/>
      <c r="M318" s="420"/>
      <c r="N318" s="421"/>
      <c r="O318" s="420"/>
    </row>
    <row r="319" spans="1:15" s="140" customFormat="1" ht="61.5" customHeight="1" x14ac:dyDescent="0.2">
      <c r="A319" s="835" t="s">
        <v>271</v>
      </c>
      <c r="B319" s="170">
        <v>1501</v>
      </c>
      <c r="C319" s="422" t="s">
        <v>93</v>
      </c>
      <c r="D319" s="170">
        <v>17</v>
      </c>
      <c r="E319" s="422">
        <v>0</v>
      </c>
      <c r="F319" s="422">
        <v>1501020</v>
      </c>
      <c r="G319" s="422" t="s">
        <v>106</v>
      </c>
      <c r="H319" s="418">
        <v>11</v>
      </c>
      <c r="I319" s="418" t="s">
        <v>39</v>
      </c>
      <c r="J319" s="418"/>
      <c r="K319" s="221">
        <v>1</v>
      </c>
      <c r="L319" s="195">
        <v>1500159284.47</v>
      </c>
      <c r="M319" s="420">
        <f>+L319*K319</f>
        <v>1500159284.47</v>
      </c>
      <c r="N319" s="421">
        <v>0</v>
      </c>
      <c r="O319" s="420">
        <f>+M319+N319</f>
        <v>1500159284.47</v>
      </c>
    </row>
    <row r="320" spans="1:15" s="140" customFormat="1" ht="30" customHeight="1" x14ac:dyDescent="0.2">
      <c r="A320" s="425"/>
      <c r="B320" s="418"/>
      <c r="C320" s="418"/>
      <c r="D320" s="418"/>
      <c r="E320" s="418"/>
      <c r="F320" s="418"/>
      <c r="G320" s="418"/>
      <c r="H320" s="418"/>
      <c r="I320" s="418"/>
      <c r="J320" s="418"/>
      <c r="K320" s="221"/>
      <c r="L320" s="167"/>
      <c r="M320" s="420">
        <f t="shared" ref="M320" si="34">+L320*K320</f>
        <v>0</v>
      </c>
      <c r="N320" s="421">
        <v>0</v>
      </c>
      <c r="O320" s="420">
        <f t="shared" ref="O320" si="35">+M320+N320</f>
        <v>0</v>
      </c>
    </row>
    <row r="321" spans="1:15" s="140" customFormat="1" ht="23.25" customHeight="1" x14ac:dyDescent="0.2">
      <c r="A321" s="265" t="s">
        <v>44</v>
      </c>
      <c r="B321" s="426"/>
      <c r="C321" s="426"/>
      <c r="D321" s="426"/>
      <c r="E321" s="426"/>
      <c r="F321" s="426"/>
      <c r="G321" s="426"/>
      <c r="H321" s="426"/>
      <c r="I321" s="426"/>
      <c r="J321" s="427"/>
      <c r="K321" s="428"/>
      <c r="L321" s="429"/>
      <c r="M321" s="429">
        <f>+M319</f>
        <v>1500159284.47</v>
      </c>
      <c r="N321" s="429">
        <f t="shared" ref="N321:O321" si="36">+N319</f>
        <v>0</v>
      </c>
      <c r="O321" s="429">
        <f t="shared" si="36"/>
        <v>1500159284.47</v>
      </c>
    </row>
    <row r="322" spans="1:15" s="140" customFormat="1" ht="18" x14ac:dyDescent="0.2">
      <c r="A322" s="1136"/>
      <c r="B322" s="1137"/>
      <c r="C322" s="1137"/>
      <c r="D322" s="1137"/>
      <c r="E322" s="1137"/>
      <c r="F322" s="1137"/>
      <c r="G322" s="1137"/>
      <c r="H322" s="1137"/>
      <c r="I322" s="1137"/>
      <c r="J322" s="1137"/>
      <c r="K322" s="1138"/>
      <c r="L322" s="1138"/>
      <c r="M322" s="1138"/>
      <c r="N322" s="1138"/>
      <c r="O322" s="1139"/>
    </row>
    <row r="323" spans="1:15" s="144" customFormat="1" ht="39.75" customHeight="1" x14ac:dyDescent="0.25">
      <c r="A323" s="1147" t="s">
        <v>151</v>
      </c>
      <c r="B323" s="1148"/>
      <c r="C323" s="1148"/>
      <c r="D323" s="1149"/>
      <c r="E323" s="879" t="s">
        <v>2950</v>
      </c>
      <c r="F323" s="879"/>
      <c r="G323" s="879"/>
      <c r="H323" s="879"/>
      <c r="I323" s="879"/>
      <c r="J323" s="879"/>
      <c r="K323" s="879"/>
      <c r="L323" s="879"/>
      <c r="M323" s="879" t="s">
        <v>202</v>
      </c>
      <c r="N323" s="879"/>
      <c r="O323" s="879"/>
    </row>
    <row r="324" spans="1:15" s="145" customFormat="1" ht="29.25" customHeight="1" x14ac:dyDescent="0.2">
      <c r="A324" s="1147" t="s">
        <v>2994</v>
      </c>
      <c r="B324" s="1148"/>
      <c r="C324" s="1148"/>
      <c r="D324" s="1149"/>
      <c r="E324" s="890" t="str">
        <f>+A324</f>
        <v>FECHA: 25/01/2021</v>
      </c>
      <c r="F324" s="891"/>
      <c r="G324" s="891"/>
      <c r="H324" s="891"/>
      <c r="I324" s="891"/>
      <c r="J324" s="891"/>
      <c r="K324" s="891"/>
      <c r="L324" s="892"/>
      <c r="M324" s="1144" t="str">
        <f>+E324</f>
        <v>FECHA: 25/01/2021</v>
      </c>
      <c r="N324" s="1145"/>
      <c r="O324" s="1146"/>
    </row>
    <row r="325" spans="1:15" ht="21.75" customHeight="1" x14ac:dyDescent="0.25">
      <c r="A325" s="260"/>
      <c r="B325" s="260"/>
      <c r="C325" s="260"/>
      <c r="D325" s="260"/>
      <c r="E325" s="260"/>
      <c r="F325" s="260"/>
      <c r="G325" s="260"/>
      <c r="H325" s="260"/>
      <c r="I325" s="260"/>
      <c r="J325" s="260"/>
      <c r="K325" s="260"/>
      <c r="L325" s="260"/>
      <c r="M325" s="260"/>
      <c r="N325" s="260"/>
      <c r="O325" s="260"/>
    </row>
    <row r="326" spans="1:15" s="140" customFormat="1" ht="75" customHeight="1" x14ac:dyDescent="0.2">
      <c r="A326" s="1143" t="s">
        <v>2995</v>
      </c>
      <c r="B326" s="1143"/>
      <c r="C326" s="1143"/>
      <c r="D326" s="1143"/>
      <c r="E326" s="1143"/>
      <c r="F326" s="1143"/>
      <c r="G326" s="1143"/>
      <c r="H326" s="1143"/>
      <c r="I326" s="1143"/>
      <c r="J326" s="1143"/>
      <c r="K326" s="1143"/>
      <c r="L326" s="1143"/>
      <c r="M326" s="1143"/>
      <c r="N326" s="1143"/>
      <c r="O326" s="1143"/>
    </row>
    <row r="328" spans="1:15" s="140" customFormat="1" ht="14.25" customHeight="1" x14ac:dyDescent="0.2">
      <c r="A328" s="396" t="s">
        <v>50</v>
      </c>
      <c r="B328" s="1123" t="s">
        <v>289</v>
      </c>
      <c r="C328" s="1124"/>
      <c r="D328" s="1124"/>
      <c r="E328" s="1124"/>
      <c r="F328" s="1124"/>
      <c r="G328" s="1124"/>
      <c r="H328" s="1124"/>
      <c r="I328" s="1124"/>
      <c r="J328" s="1124"/>
      <c r="K328" s="1124"/>
      <c r="L328" s="1124"/>
      <c r="M328" s="1124"/>
      <c r="N328" s="1125"/>
      <c r="O328" s="1150" t="s">
        <v>60</v>
      </c>
    </row>
    <row r="329" spans="1:15" s="140" customFormat="1" ht="18" x14ac:dyDescent="0.2">
      <c r="A329" s="396" t="s">
        <v>199</v>
      </c>
      <c r="B329" s="1126"/>
      <c r="C329" s="1127"/>
      <c r="D329" s="1127"/>
      <c r="E329" s="1127"/>
      <c r="F329" s="1127"/>
      <c r="G329" s="1127"/>
      <c r="H329" s="1127"/>
      <c r="I329" s="1127"/>
      <c r="J329" s="1127"/>
      <c r="K329" s="1127"/>
      <c r="L329" s="1127"/>
      <c r="M329" s="1127"/>
      <c r="N329" s="1128"/>
      <c r="O329" s="908"/>
    </row>
    <row r="330" spans="1:15" s="140" customFormat="1" ht="18" x14ac:dyDescent="0.2">
      <c r="A330" s="396" t="s">
        <v>200</v>
      </c>
      <c r="B330" s="1123" t="s">
        <v>2991</v>
      </c>
      <c r="C330" s="1124"/>
      <c r="D330" s="1124"/>
      <c r="E330" s="1124"/>
      <c r="F330" s="1124"/>
      <c r="G330" s="1124"/>
      <c r="H330" s="1124"/>
      <c r="I330" s="1124"/>
      <c r="J330" s="1124"/>
      <c r="K330" s="1124"/>
      <c r="L330" s="1124"/>
      <c r="M330" s="1124"/>
      <c r="N330" s="1125"/>
      <c r="O330" s="908"/>
    </row>
    <row r="331" spans="1:15" s="140" customFormat="1" ht="18" x14ac:dyDescent="0.2">
      <c r="A331" s="396" t="s">
        <v>201</v>
      </c>
      <c r="B331" s="1126"/>
      <c r="C331" s="1127"/>
      <c r="D331" s="1127"/>
      <c r="E331" s="1127"/>
      <c r="F331" s="1127"/>
      <c r="G331" s="1127"/>
      <c r="H331" s="1127"/>
      <c r="I331" s="1127"/>
      <c r="J331" s="1127"/>
      <c r="K331" s="1127"/>
      <c r="L331" s="1127"/>
      <c r="M331" s="1127"/>
      <c r="N331" s="1128"/>
      <c r="O331" s="908"/>
    </row>
    <row r="332" spans="1:15" s="140" customFormat="1" ht="18" x14ac:dyDescent="0.2">
      <c r="A332" s="392"/>
      <c r="B332" s="393"/>
      <c r="C332" s="393"/>
      <c r="D332" s="393"/>
      <c r="E332" s="393"/>
      <c r="F332" s="393"/>
      <c r="G332" s="393"/>
      <c r="H332" s="393"/>
      <c r="I332" s="393"/>
      <c r="J332" s="393"/>
      <c r="K332" s="393"/>
      <c r="L332" s="397"/>
      <c r="M332" s="397"/>
      <c r="N332" s="393"/>
      <c r="O332" s="398"/>
    </row>
    <row r="333" spans="1:15" s="140" customFormat="1" ht="18" x14ac:dyDescent="0.2">
      <c r="A333" s="836"/>
      <c r="B333" s="837"/>
      <c r="C333" s="837"/>
      <c r="D333" s="837"/>
      <c r="E333" s="837"/>
      <c r="F333" s="837"/>
      <c r="G333" s="837"/>
      <c r="H333" s="837"/>
      <c r="I333" s="837"/>
      <c r="J333" s="837"/>
      <c r="K333" s="837"/>
      <c r="L333" s="401"/>
      <c r="M333" s="401"/>
      <c r="N333" s="837"/>
      <c r="O333" s="402"/>
    </row>
    <row r="334" spans="1:15" s="141" customFormat="1" ht="32.25" customHeight="1" x14ac:dyDescent="0.25">
      <c r="A334" s="403" t="s">
        <v>62</v>
      </c>
      <c r="B334" s="1129" t="s">
        <v>108</v>
      </c>
      <c r="C334" s="1129"/>
      <c r="D334" s="1129"/>
      <c r="E334" s="1129"/>
      <c r="F334" s="1129"/>
      <c r="G334" s="1129"/>
      <c r="H334" s="1129"/>
      <c r="I334" s="1129"/>
      <c r="J334" s="1129"/>
      <c r="K334" s="1129"/>
      <c r="L334" s="1129"/>
      <c r="M334" s="1129"/>
      <c r="N334" s="404" t="s">
        <v>63</v>
      </c>
      <c r="O334" s="405" t="s">
        <v>3020</v>
      </c>
    </row>
    <row r="335" spans="1:15" s="140" customFormat="1" ht="12.75" customHeight="1" x14ac:dyDescent="0.2">
      <c r="A335" s="406"/>
      <c r="B335" s="407"/>
      <c r="C335" s="407"/>
      <c r="D335" s="407"/>
      <c r="E335" s="407"/>
      <c r="F335" s="407"/>
      <c r="G335" s="407"/>
      <c r="H335" s="407"/>
      <c r="I335" s="407"/>
      <c r="J335" s="407"/>
      <c r="K335" s="407"/>
      <c r="L335" s="407"/>
      <c r="M335" s="407"/>
      <c r="N335" s="408"/>
      <c r="O335" s="409"/>
    </row>
    <row r="336" spans="1:15" s="141" customFormat="1" ht="33.75" customHeight="1" x14ac:dyDescent="0.25">
      <c r="A336" s="403" t="s">
        <v>64</v>
      </c>
      <c r="B336" s="1130">
        <v>2018011000669</v>
      </c>
      <c r="C336" s="1130"/>
      <c r="D336" s="1130"/>
      <c r="E336" s="1130"/>
      <c r="F336" s="1130"/>
      <c r="G336" s="1130"/>
      <c r="H336" s="1130"/>
      <c r="I336" s="1130"/>
      <c r="J336" s="1130"/>
      <c r="K336" s="1130"/>
      <c r="L336" s="1130"/>
      <c r="M336" s="1130"/>
      <c r="N336" s="410"/>
      <c r="O336" s="411"/>
    </row>
    <row r="337" spans="1:15" s="142" customFormat="1" ht="42" customHeight="1" x14ac:dyDescent="0.25">
      <c r="A337" s="1133" t="s">
        <v>65</v>
      </c>
      <c r="B337" s="1140"/>
      <c r="C337" s="1141"/>
      <c r="D337" s="1141"/>
      <c r="E337" s="1141"/>
      <c r="F337" s="1141"/>
      <c r="G337" s="1141"/>
      <c r="H337" s="1142"/>
      <c r="I337" s="1134" t="s">
        <v>23</v>
      </c>
      <c r="J337" s="1134"/>
      <c r="K337" s="1135" t="s">
        <v>3038</v>
      </c>
      <c r="L337" s="1135"/>
      <c r="M337" s="1135"/>
      <c r="N337" s="1135"/>
      <c r="O337" s="1135"/>
    </row>
    <row r="338" spans="1:15" s="143" customFormat="1" ht="51" customHeight="1" x14ac:dyDescent="0.25">
      <c r="A338" s="1133"/>
      <c r="B338" s="412" t="s">
        <v>32</v>
      </c>
      <c r="C338" s="412" t="s">
        <v>33</v>
      </c>
      <c r="D338" s="413" t="s">
        <v>34</v>
      </c>
      <c r="E338" s="413" t="s">
        <v>146</v>
      </c>
      <c r="F338" s="413" t="s">
        <v>142</v>
      </c>
      <c r="G338" s="413" t="s">
        <v>70</v>
      </c>
      <c r="H338" s="412" t="s">
        <v>66</v>
      </c>
      <c r="I338" s="838" t="s">
        <v>35</v>
      </c>
      <c r="J338" s="838" t="s">
        <v>36</v>
      </c>
      <c r="K338" s="838" t="s">
        <v>25</v>
      </c>
      <c r="L338" s="415" t="s">
        <v>26</v>
      </c>
      <c r="M338" s="415" t="s">
        <v>27</v>
      </c>
      <c r="N338" s="416" t="s">
        <v>28</v>
      </c>
      <c r="O338" s="417" t="s">
        <v>29</v>
      </c>
    </row>
    <row r="339" spans="1:15" s="146" customFormat="1" ht="56.25" customHeight="1" x14ac:dyDescent="0.25">
      <c r="A339" s="834" t="s">
        <v>312</v>
      </c>
      <c r="B339" s="418"/>
      <c r="C339" s="418"/>
      <c r="D339" s="418"/>
      <c r="E339" s="418"/>
      <c r="F339" s="418"/>
      <c r="G339" s="418"/>
      <c r="H339" s="419"/>
      <c r="I339" s="418"/>
      <c r="J339" s="418"/>
      <c r="K339" s="187"/>
      <c r="L339" s="167"/>
      <c r="M339" s="420"/>
      <c r="N339" s="421"/>
      <c r="O339" s="420"/>
    </row>
    <row r="340" spans="1:15" s="140" customFormat="1" ht="61.5" customHeight="1" x14ac:dyDescent="0.2">
      <c r="A340" s="835" t="s">
        <v>313</v>
      </c>
      <c r="B340" s="170">
        <v>1501</v>
      </c>
      <c r="C340" s="422" t="s">
        <v>93</v>
      </c>
      <c r="D340" s="170">
        <v>17</v>
      </c>
      <c r="E340" s="422">
        <v>0</v>
      </c>
      <c r="F340" s="422">
        <v>1501020</v>
      </c>
      <c r="G340" s="422" t="s">
        <v>106</v>
      </c>
      <c r="H340" s="418">
        <v>11</v>
      </c>
      <c r="I340" s="418" t="s">
        <v>39</v>
      </c>
      <c r="J340" s="418"/>
      <c r="K340" s="221">
        <v>1</v>
      </c>
      <c r="L340" s="195">
        <v>156000000</v>
      </c>
      <c r="M340" s="420">
        <f>+L340*K340</f>
        <v>156000000</v>
      </c>
      <c r="N340" s="421">
        <v>0</v>
      </c>
      <c r="O340" s="420">
        <f>+M340+N340</f>
        <v>156000000</v>
      </c>
    </row>
    <row r="341" spans="1:15" s="140" customFormat="1" ht="61.5" customHeight="1" x14ac:dyDescent="0.2">
      <c r="A341" s="835" t="s">
        <v>314</v>
      </c>
      <c r="B341" s="170">
        <v>1501</v>
      </c>
      <c r="C341" s="422" t="s">
        <v>93</v>
      </c>
      <c r="D341" s="170">
        <v>17</v>
      </c>
      <c r="E341" s="422">
        <v>0</v>
      </c>
      <c r="F341" s="422">
        <v>1501020</v>
      </c>
      <c r="G341" s="422" t="s">
        <v>106</v>
      </c>
      <c r="H341" s="418">
        <v>11</v>
      </c>
      <c r="I341" s="418" t="s">
        <v>39</v>
      </c>
      <c r="J341" s="418"/>
      <c r="K341" s="221">
        <v>1</v>
      </c>
      <c r="L341" s="195">
        <v>94000000</v>
      </c>
      <c r="M341" s="420">
        <f>+L341*K341</f>
        <v>94000000</v>
      </c>
      <c r="N341" s="421">
        <v>0</v>
      </c>
      <c r="O341" s="420">
        <f>+M341+N341</f>
        <v>94000000</v>
      </c>
    </row>
    <row r="342" spans="1:15" s="140" customFormat="1" ht="30" customHeight="1" x14ac:dyDescent="0.2">
      <c r="A342" s="425"/>
      <c r="B342" s="418"/>
      <c r="C342" s="418"/>
      <c r="D342" s="418"/>
      <c r="E342" s="418"/>
      <c r="F342" s="418"/>
      <c r="G342" s="418"/>
      <c r="H342" s="418"/>
      <c r="I342" s="418"/>
      <c r="J342" s="418"/>
      <c r="K342" s="221"/>
      <c r="L342" s="167"/>
      <c r="M342" s="420">
        <f t="shared" ref="M342" si="37">+L342*K342</f>
        <v>0</v>
      </c>
      <c r="N342" s="421">
        <v>0</v>
      </c>
      <c r="O342" s="420">
        <f t="shared" ref="O342" si="38">+M342+N342</f>
        <v>0</v>
      </c>
    </row>
    <row r="343" spans="1:15" s="140" customFormat="1" ht="23.25" customHeight="1" x14ac:dyDescent="0.2">
      <c r="A343" s="265" t="s">
        <v>44</v>
      </c>
      <c r="B343" s="426"/>
      <c r="C343" s="426"/>
      <c r="D343" s="426"/>
      <c r="E343" s="426"/>
      <c r="F343" s="426"/>
      <c r="G343" s="426"/>
      <c r="H343" s="426"/>
      <c r="I343" s="426"/>
      <c r="J343" s="427"/>
      <c r="K343" s="428"/>
      <c r="L343" s="429"/>
      <c r="M343" s="429">
        <f>+M341+M340</f>
        <v>250000000</v>
      </c>
      <c r="N343" s="429">
        <f t="shared" ref="N343:O343" si="39">+N341+N340</f>
        <v>0</v>
      </c>
      <c r="O343" s="429">
        <f t="shared" si="39"/>
        <v>250000000</v>
      </c>
    </row>
    <row r="344" spans="1:15" s="140" customFormat="1" ht="18" x14ac:dyDescent="0.2">
      <c r="A344" s="1136"/>
      <c r="B344" s="1137"/>
      <c r="C344" s="1137"/>
      <c r="D344" s="1137"/>
      <c r="E344" s="1137"/>
      <c r="F344" s="1137"/>
      <c r="G344" s="1137"/>
      <c r="H344" s="1137"/>
      <c r="I344" s="1137"/>
      <c r="J344" s="1137"/>
      <c r="K344" s="1138"/>
      <c r="L344" s="1138"/>
      <c r="M344" s="1138"/>
      <c r="N344" s="1138"/>
      <c r="O344" s="1139"/>
    </row>
    <row r="345" spans="1:15" s="144" customFormat="1" ht="39.75" customHeight="1" x14ac:dyDescent="0.25">
      <c r="A345" s="1147" t="s">
        <v>151</v>
      </c>
      <c r="B345" s="1148"/>
      <c r="C345" s="1148"/>
      <c r="D345" s="1149"/>
      <c r="E345" s="879" t="s">
        <v>2950</v>
      </c>
      <c r="F345" s="879"/>
      <c r="G345" s="879"/>
      <c r="H345" s="879"/>
      <c r="I345" s="879"/>
      <c r="J345" s="879"/>
      <c r="K345" s="879"/>
      <c r="L345" s="879"/>
      <c r="M345" s="879" t="s">
        <v>202</v>
      </c>
      <c r="N345" s="879"/>
      <c r="O345" s="879"/>
    </row>
    <row r="346" spans="1:15" s="145" customFormat="1" ht="29.25" customHeight="1" x14ac:dyDescent="0.2">
      <c r="A346" s="1147" t="s">
        <v>2994</v>
      </c>
      <c r="B346" s="1148"/>
      <c r="C346" s="1148"/>
      <c r="D346" s="1149"/>
      <c r="E346" s="890" t="str">
        <f>+A346</f>
        <v>FECHA: 25/01/2021</v>
      </c>
      <c r="F346" s="891"/>
      <c r="G346" s="891"/>
      <c r="H346" s="891"/>
      <c r="I346" s="891"/>
      <c r="J346" s="891"/>
      <c r="K346" s="891"/>
      <c r="L346" s="892"/>
      <c r="M346" s="1144" t="str">
        <f>+E346</f>
        <v>FECHA: 25/01/2021</v>
      </c>
      <c r="N346" s="1145"/>
      <c r="O346" s="1146"/>
    </row>
    <row r="347" spans="1:15" ht="21.75" customHeight="1" x14ac:dyDescent="0.25">
      <c r="A347" s="260"/>
      <c r="B347" s="260"/>
      <c r="C347" s="260"/>
      <c r="D347" s="260"/>
      <c r="E347" s="260"/>
      <c r="F347" s="260"/>
      <c r="G347" s="260"/>
      <c r="H347" s="260"/>
      <c r="I347" s="260"/>
      <c r="J347" s="260"/>
      <c r="K347" s="260"/>
      <c r="L347" s="260"/>
      <c r="M347" s="260"/>
      <c r="N347" s="260"/>
      <c r="O347" s="260"/>
    </row>
    <row r="348" spans="1:15" s="140" customFormat="1" ht="75" customHeight="1" x14ac:dyDescent="0.2">
      <c r="A348" s="1143" t="s">
        <v>2995</v>
      </c>
      <c r="B348" s="1143"/>
      <c r="C348" s="1143"/>
      <c r="D348" s="1143"/>
      <c r="E348" s="1143"/>
      <c r="F348" s="1143"/>
      <c r="G348" s="1143"/>
      <c r="H348" s="1143"/>
      <c r="I348" s="1143"/>
      <c r="J348" s="1143"/>
      <c r="K348" s="1143"/>
      <c r="L348" s="1143"/>
      <c r="M348" s="1143"/>
      <c r="N348" s="1143"/>
      <c r="O348" s="1143"/>
    </row>
    <row r="350" spans="1:15" s="140" customFormat="1" ht="14.25" customHeight="1" x14ac:dyDescent="0.2">
      <c r="A350" s="396" t="s">
        <v>50</v>
      </c>
      <c r="B350" s="1123" t="s">
        <v>289</v>
      </c>
      <c r="C350" s="1124"/>
      <c r="D350" s="1124"/>
      <c r="E350" s="1124"/>
      <c r="F350" s="1124"/>
      <c r="G350" s="1124"/>
      <c r="H350" s="1124"/>
      <c r="I350" s="1124"/>
      <c r="J350" s="1124"/>
      <c r="K350" s="1124"/>
      <c r="L350" s="1124"/>
      <c r="M350" s="1124"/>
      <c r="N350" s="1125"/>
      <c r="O350" s="1150" t="s">
        <v>60</v>
      </c>
    </row>
    <row r="351" spans="1:15" s="140" customFormat="1" ht="18" x14ac:dyDescent="0.2">
      <c r="A351" s="396" t="s">
        <v>199</v>
      </c>
      <c r="B351" s="1126"/>
      <c r="C351" s="1127"/>
      <c r="D351" s="1127"/>
      <c r="E351" s="1127"/>
      <c r="F351" s="1127"/>
      <c r="G351" s="1127"/>
      <c r="H351" s="1127"/>
      <c r="I351" s="1127"/>
      <c r="J351" s="1127"/>
      <c r="K351" s="1127"/>
      <c r="L351" s="1127"/>
      <c r="M351" s="1127"/>
      <c r="N351" s="1128"/>
      <c r="O351" s="908"/>
    </row>
    <row r="352" spans="1:15" s="140" customFormat="1" ht="18" x14ac:dyDescent="0.2">
      <c r="A352" s="396" t="s">
        <v>200</v>
      </c>
      <c r="B352" s="1123" t="s">
        <v>2991</v>
      </c>
      <c r="C352" s="1124"/>
      <c r="D352" s="1124"/>
      <c r="E352" s="1124"/>
      <c r="F352" s="1124"/>
      <c r="G352" s="1124"/>
      <c r="H352" s="1124"/>
      <c r="I352" s="1124"/>
      <c r="J352" s="1124"/>
      <c r="K352" s="1124"/>
      <c r="L352" s="1124"/>
      <c r="M352" s="1124"/>
      <c r="N352" s="1125"/>
      <c r="O352" s="908"/>
    </row>
    <row r="353" spans="1:15" s="140" customFormat="1" ht="18" x14ac:dyDescent="0.2">
      <c r="A353" s="396" t="s">
        <v>201</v>
      </c>
      <c r="B353" s="1126"/>
      <c r="C353" s="1127"/>
      <c r="D353" s="1127"/>
      <c r="E353" s="1127"/>
      <c r="F353" s="1127"/>
      <c r="G353" s="1127"/>
      <c r="H353" s="1127"/>
      <c r="I353" s="1127"/>
      <c r="J353" s="1127"/>
      <c r="K353" s="1127"/>
      <c r="L353" s="1127"/>
      <c r="M353" s="1127"/>
      <c r="N353" s="1128"/>
      <c r="O353" s="908"/>
    </row>
    <row r="354" spans="1:15" s="140" customFormat="1" ht="18" x14ac:dyDescent="0.2">
      <c r="A354" s="392"/>
      <c r="B354" s="393"/>
      <c r="C354" s="393"/>
      <c r="D354" s="393"/>
      <c r="E354" s="393"/>
      <c r="F354" s="393"/>
      <c r="G354" s="393"/>
      <c r="H354" s="393"/>
      <c r="I354" s="393"/>
      <c r="J354" s="393"/>
      <c r="K354" s="393"/>
      <c r="L354" s="397"/>
      <c r="M354" s="397"/>
      <c r="N354" s="393"/>
      <c r="O354" s="398"/>
    </row>
    <row r="355" spans="1:15" s="140" customFormat="1" ht="18" x14ac:dyDescent="0.2">
      <c r="A355" s="836"/>
      <c r="B355" s="837"/>
      <c r="C355" s="837"/>
      <c r="D355" s="837"/>
      <c r="E355" s="837"/>
      <c r="F355" s="837"/>
      <c r="G355" s="837"/>
      <c r="H355" s="837"/>
      <c r="I355" s="837"/>
      <c r="J355" s="837"/>
      <c r="K355" s="837"/>
      <c r="L355" s="401"/>
      <c r="M355" s="401"/>
      <c r="N355" s="837"/>
      <c r="O355" s="402"/>
    </row>
    <row r="356" spans="1:15" s="141" customFormat="1" ht="32.25" customHeight="1" x14ac:dyDescent="0.25">
      <c r="A356" s="403" t="s">
        <v>62</v>
      </c>
      <c r="B356" s="1129" t="s">
        <v>108</v>
      </c>
      <c r="C356" s="1129"/>
      <c r="D356" s="1129"/>
      <c r="E356" s="1129"/>
      <c r="F356" s="1129"/>
      <c r="G356" s="1129"/>
      <c r="H356" s="1129"/>
      <c r="I356" s="1129"/>
      <c r="J356" s="1129"/>
      <c r="K356" s="1129"/>
      <c r="L356" s="1129"/>
      <c r="M356" s="1129"/>
      <c r="N356" s="404" t="s">
        <v>63</v>
      </c>
      <c r="O356" s="405" t="s">
        <v>3021</v>
      </c>
    </row>
    <row r="357" spans="1:15" s="140" customFormat="1" ht="12.75" customHeight="1" x14ac:dyDescent="0.2">
      <c r="A357" s="406"/>
      <c r="B357" s="407"/>
      <c r="C357" s="407"/>
      <c r="D357" s="407"/>
      <c r="E357" s="407"/>
      <c r="F357" s="407"/>
      <c r="G357" s="407"/>
      <c r="H357" s="407"/>
      <c r="I357" s="407"/>
      <c r="J357" s="407"/>
      <c r="K357" s="407"/>
      <c r="L357" s="407"/>
      <c r="M357" s="407"/>
      <c r="N357" s="408"/>
      <c r="O357" s="409"/>
    </row>
    <row r="358" spans="1:15" s="141" customFormat="1" ht="33.75" customHeight="1" x14ac:dyDescent="0.25">
      <c r="A358" s="403" t="s">
        <v>64</v>
      </c>
      <c r="B358" s="1130">
        <v>2018011000669</v>
      </c>
      <c r="C358" s="1130"/>
      <c r="D358" s="1130"/>
      <c r="E358" s="1130"/>
      <c r="F358" s="1130"/>
      <c r="G358" s="1130"/>
      <c r="H358" s="1130"/>
      <c r="I358" s="1130"/>
      <c r="J358" s="1130"/>
      <c r="K358" s="1130"/>
      <c r="L358" s="1130"/>
      <c r="M358" s="1130"/>
      <c r="N358" s="410"/>
      <c r="O358" s="411"/>
    </row>
    <row r="359" spans="1:15" s="142" customFormat="1" ht="42" customHeight="1" x14ac:dyDescent="0.25">
      <c r="A359" s="1133" t="s">
        <v>65</v>
      </c>
      <c r="B359" s="1140"/>
      <c r="C359" s="1141"/>
      <c r="D359" s="1141"/>
      <c r="E359" s="1141"/>
      <c r="F359" s="1141"/>
      <c r="G359" s="1141"/>
      <c r="H359" s="1142"/>
      <c r="I359" s="1134" t="s">
        <v>23</v>
      </c>
      <c r="J359" s="1134"/>
      <c r="K359" s="1135" t="s">
        <v>3038</v>
      </c>
      <c r="L359" s="1135"/>
      <c r="M359" s="1135"/>
      <c r="N359" s="1135"/>
      <c r="O359" s="1135"/>
    </row>
    <row r="360" spans="1:15" s="143" customFormat="1" ht="51" customHeight="1" x14ac:dyDescent="0.25">
      <c r="A360" s="1133"/>
      <c r="B360" s="412" t="s">
        <v>32</v>
      </c>
      <c r="C360" s="412" t="s">
        <v>33</v>
      </c>
      <c r="D360" s="413" t="s">
        <v>34</v>
      </c>
      <c r="E360" s="413" t="s">
        <v>146</v>
      </c>
      <c r="F360" s="413" t="s">
        <v>142</v>
      </c>
      <c r="G360" s="413" t="s">
        <v>70</v>
      </c>
      <c r="H360" s="412" t="s">
        <v>66</v>
      </c>
      <c r="I360" s="838" t="s">
        <v>35</v>
      </c>
      <c r="J360" s="838" t="s">
        <v>36</v>
      </c>
      <c r="K360" s="838" t="s">
        <v>25</v>
      </c>
      <c r="L360" s="415" t="s">
        <v>26</v>
      </c>
      <c r="M360" s="415" t="s">
        <v>27</v>
      </c>
      <c r="N360" s="416" t="s">
        <v>28</v>
      </c>
      <c r="O360" s="417" t="s">
        <v>29</v>
      </c>
    </row>
    <row r="361" spans="1:15" s="146" customFormat="1" ht="56.25" customHeight="1" x14ac:dyDescent="0.25">
      <c r="A361" s="834" t="s">
        <v>263</v>
      </c>
      <c r="B361" s="418"/>
      <c r="C361" s="418"/>
      <c r="D361" s="418"/>
      <c r="E361" s="418"/>
      <c r="F361" s="418"/>
      <c r="G361" s="418"/>
      <c r="H361" s="419"/>
      <c r="I361" s="418"/>
      <c r="J361" s="418"/>
      <c r="K361" s="187"/>
      <c r="L361" s="167"/>
      <c r="M361" s="420"/>
      <c r="N361" s="421"/>
      <c r="O361" s="420"/>
    </row>
    <row r="362" spans="1:15" s="140" customFormat="1" ht="61.5" customHeight="1" x14ac:dyDescent="0.2">
      <c r="A362" s="835" t="s">
        <v>263</v>
      </c>
      <c r="B362" s="170">
        <v>1501</v>
      </c>
      <c r="C362" s="422" t="s">
        <v>93</v>
      </c>
      <c r="D362" s="170">
        <v>17</v>
      </c>
      <c r="E362" s="422">
        <v>0</v>
      </c>
      <c r="F362" s="422">
        <v>1501020</v>
      </c>
      <c r="G362" s="422" t="s">
        <v>106</v>
      </c>
      <c r="H362" s="418">
        <v>11</v>
      </c>
      <c r="I362" s="418" t="s">
        <v>39</v>
      </c>
      <c r="J362" s="418"/>
      <c r="K362" s="221">
        <v>1</v>
      </c>
      <c r="L362" s="195">
        <v>1200000000</v>
      </c>
      <c r="M362" s="420">
        <f>+L362*K362</f>
        <v>1200000000</v>
      </c>
      <c r="N362" s="421">
        <v>0</v>
      </c>
      <c r="O362" s="420">
        <f>+M362+N362</f>
        <v>1200000000</v>
      </c>
    </row>
    <row r="363" spans="1:15" s="140" customFormat="1" ht="30" customHeight="1" x14ac:dyDescent="0.2">
      <c r="A363" s="425"/>
      <c r="B363" s="418"/>
      <c r="C363" s="418"/>
      <c r="D363" s="418"/>
      <c r="E363" s="418"/>
      <c r="F363" s="418"/>
      <c r="G363" s="418"/>
      <c r="H363" s="418"/>
      <c r="I363" s="418"/>
      <c r="J363" s="418"/>
      <c r="K363" s="221"/>
      <c r="L363" s="167"/>
      <c r="M363" s="420"/>
      <c r="N363" s="421"/>
      <c r="O363" s="420"/>
    </row>
    <row r="364" spans="1:15" s="140" customFormat="1" ht="23.25" customHeight="1" x14ac:dyDescent="0.2">
      <c r="A364" s="265" t="s">
        <v>44</v>
      </c>
      <c r="B364" s="426"/>
      <c r="C364" s="426"/>
      <c r="D364" s="426"/>
      <c r="E364" s="426"/>
      <c r="F364" s="426"/>
      <c r="G364" s="426"/>
      <c r="H364" s="426"/>
      <c r="I364" s="426"/>
      <c r="J364" s="427"/>
      <c r="K364" s="428"/>
      <c r="L364" s="429"/>
      <c r="M364" s="429">
        <f>M362</f>
        <v>1200000000</v>
      </c>
      <c r="N364" s="429">
        <f t="shared" ref="N364:O364" si="40">N362</f>
        <v>0</v>
      </c>
      <c r="O364" s="429">
        <f t="shared" si="40"/>
        <v>1200000000</v>
      </c>
    </row>
    <row r="365" spans="1:15" s="140" customFormat="1" ht="18" x14ac:dyDescent="0.2">
      <c r="A365" s="1136"/>
      <c r="B365" s="1137"/>
      <c r="C365" s="1137"/>
      <c r="D365" s="1137"/>
      <c r="E365" s="1137"/>
      <c r="F365" s="1137"/>
      <c r="G365" s="1137"/>
      <c r="H365" s="1137"/>
      <c r="I365" s="1137"/>
      <c r="J365" s="1137"/>
      <c r="K365" s="1138"/>
      <c r="L365" s="1138"/>
      <c r="M365" s="1138"/>
      <c r="N365" s="1138"/>
      <c r="O365" s="1139"/>
    </row>
    <row r="366" spans="1:15" s="144" customFormat="1" ht="39.75" customHeight="1" x14ac:dyDescent="0.25">
      <c r="A366" s="1147" t="s">
        <v>151</v>
      </c>
      <c r="B366" s="1148"/>
      <c r="C366" s="1148"/>
      <c r="D366" s="1149"/>
      <c r="E366" s="879" t="s">
        <v>2950</v>
      </c>
      <c r="F366" s="879"/>
      <c r="G366" s="879"/>
      <c r="H366" s="879"/>
      <c r="I366" s="879"/>
      <c r="J366" s="879"/>
      <c r="K366" s="879"/>
      <c r="L366" s="879"/>
      <c r="M366" s="879" t="s">
        <v>202</v>
      </c>
      <c r="N366" s="879"/>
      <c r="O366" s="879"/>
    </row>
    <row r="367" spans="1:15" s="145" customFormat="1" ht="29.25" customHeight="1" x14ac:dyDescent="0.2">
      <c r="A367" s="1147" t="s">
        <v>2994</v>
      </c>
      <c r="B367" s="1148"/>
      <c r="C367" s="1148"/>
      <c r="D367" s="1149"/>
      <c r="E367" s="890" t="str">
        <f>+A367</f>
        <v>FECHA: 25/01/2021</v>
      </c>
      <c r="F367" s="891"/>
      <c r="G367" s="891"/>
      <c r="H367" s="891"/>
      <c r="I367" s="891"/>
      <c r="J367" s="891"/>
      <c r="K367" s="891"/>
      <c r="L367" s="892"/>
      <c r="M367" s="1144" t="str">
        <f>+E367</f>
        <v>FECHA: 25/01/2021</v>
      </c>
      <c r="N367" s="1145"/>
      <c r="O367" s="1146"/>
    </row>
    <row r="368" spans="1:15" ht="21.75" customHeight="1" x14ac:dyDescent="0.25">
      <c r="A368" s="260"/>
      <c r="B368" s="260"/>
      <c r="C368" s="260"/>
      <c r="D368" s="260"/>
      <c r="E368" s="260"/>
      <c r="F368" s="260"/>
      <c r="G368" s="260"/>
      <c r="H368" s="260"/>
      <c r="I368" s="260"/>
      <c r="J368" s="260"/>
      <c r="K368" s="260"/>
      <c r="L368" s="260"/>
      <c r="M368" s="260"/>
      <c r="N368" s="260"/>
      <c r="O368" s="260"/>
    </row>
    <row r="369" spans="1:15" s="140" customFormat="1" ht="75" customHeight="1" x14ac:dyDescent="0.2">
      <c r="A369" s="1143" t="s">
        <v>2995</v>
      </c>
      <c r="B369" s="1143"/>
      <c r="C369" s="1143"/>
      <c r="D369" s="1143"/>
      <c r="E369" s="1143"/>
      <c r="F369" s="1143"/>
      <c r="G369" s="1143"/>
      <c r="H369" s="1143"/>
      <c r="I369" s="1143"/>
      <c r="J369" s="1143"/>
      <c r="K369" s="1143"/>
      <c r="L369" s="1143"/>
      <c r="M369" s="1143"/>
      <c r="N369" s="1143"/>
      <c r="O369" s="1143"/>
    </row>
    <row r="371" spans="1:15" s="140" customFormat="1" ht="14.25" customHeight="1" x14ac:dyDescent="0.2">
      <c r="A371" s="396" t="s">
        <v>50</v>
      </c>
      <c r="B371" s="1123" t="s">
        <v>289</v>
      </c>
      <c r="C371" s="1124"/>
      <c r="D371" s="1124"/>
      <c r="E371" s="1124"/>
      <c r="F371" s="1124"/>
      <c r="G371" s="1124"/>
      <c r="H371" s="1124"/>
      <c r="I371" s="1124"/>
      <c r="J371" s="1124"/>
      <c r="K371" s="1124"/>
      <c r="L371" s="1124"/>
      <c r="M371" s="1124"/>
      <c r="N371" s="1125"/>
      <c r="O371" s="1150" t="s">
        <v>60</v>
      </c>
    </row>
    <row r="372" spans="1:15" s="140" customFormat="1" ht="18" x14ac:dyDescent="0.2">
      <c r="A372" s="396" t="s">
        <v>199</v>
      </c>
      <c r="B372" s="1126"/>
      <c r="C372" s="1127"/>
      <c r="D372" s="1127"/>
      <c r="E372" s="1127"/>
      <c r="F372" s="1127"/>
      <c r="G372" s="1127"/>
      <c r="H372" s="1127"/>
      <c r="I372" s="1127"/>
      <c r="J372" s="1127"/>
      <c r="K372" s="1127"/>
      <c r="L372" s="1127"/>
      <c r="M372" s="1127"/>
      <c r="N372" s="1128"/>
      <c r="O372" s="908"/>
    </row>
    <row r="373" spans="1:15" s="140" customFormat="1" ht="18" x14ac:dyDescent="0.2">
      <c r="A373" s="396" t="s">
        <v>200</v>
      </c>
      <c r="B373" s="1123" t="s">
        <v>2991</v>
      </c>
      <c r="C373" s="1124"/>
      <c r="D373" s="1124"/>
      <c r="E373" s="1124"/>
      <c r="F373" s="1124"/>
      <c r="G373" s="1124"/>
      <c r="H373" s="1124"/>
      <c r="I373" s="1124"/>
      <c r="J373" s="1124"/>
      <c r="K373" s="1124"/>
      <c r="L373" s="1124"/>
      <c r="M373" s="1124"/>
      <c r="N373" s="1125"/>
      <c r="O373" s="908"/>
    </row>
    <row r="374" spans="1:15" s="140" customFormat="1" ht="18" x14ac:dyDescent="0.2">
      <c r="A374" s="396" t="s">
        <v>201</v>
      </c>
      <c r="B374" s="1126"/>
      <c r="C374" s="1127"/>
      <c r="D374" s="1127"/>
      <c r="E374" s="1127"/>
      <c r="F374" s="1127"/>
      <c r="G374" s="1127"/>
      <c r="H374" s="1127"/>
      <c r="I374" s="1127"/>
      <c r="J374" s="1127"/>
      <c r="K374" s="1127"/>
      <c r="L374" s="1127"/>
      <c r="M374" s="1127"/>
      <c r="N374" s="1128"/>
      <c r="O374" s="908"/>
    </row>
    <row r="375" spans="1:15" s="140" customFormat="1" ht="18" x14ac:dyDescent="0.2">
      <c r="A375" s="392"/>
      <c r="B375" s="393"/>
      <c r="C375" s="393"/>
      <c r="D375" s="393"/>
      <c r="E375" s="393"/>
      <c r="F375" s="393"/>
      <c r="G375" s="393"/>
      <c r="H375" s="393"/>
      <c r="I375" s="393"/>
      <c r="J375" s="393"/>
      <c r="K375" s="393"/>
      <c r="L375" s="397"/>
      <c r="M375" s="397"/>
      <c r="N375" s="393"/>
      <c r="O375" s="398"/>
    </row>
    <row r="376" spans="1:15" s="140" customFormat="1" ht="18" x14ac:dyDescent="0.2">
      <c r="A376" s="836"/>
      <c r="B376" s="837"/>
      <c r="C376" s="837"/>
      <c r="D376" s="837"/>
      <c r="E376" s="837"/>
      <c r="F376" s="837"/>
      <c r="G376" s="837"/>
      <c r="H376" s="837"/>
      <c r="I376" s="837"/>
      <c r="J376" s="837"/>
      <c r="K376" s="837"/>
      <c r="L376" s="401"/>
      <c r="M376" s="401"/>
      <c r="N376" s="837"/>
      <c r="O376" s="402"/>
    </row>
    <row r="377" spans="1:15" s="141" customFormat="1" ht="32.25" customHeight="1" x14ac:dyDescent="0.25">
      <c r="A377" s="403" t="s">
        <v>62</v>
      </c>
      <c r="B377" s="1129" t="s">
        <v>108</v>
      </c>
      <c r="C377" s="1129"/>
      <c r="D377" s="1129"/>
      <c r="E377" s="1129"/>
      <c r="F377" s="1129"/>
      <c r="G377" s="1129"/>
      <c r="H377" s="1129"/>
      <c r="I377" s="1129"/>
      <c r="J377" s="1129"/>
      <c r="K377" s="1129"/>
      <c r="L377" s="1129"/>
      <c r="M377" s="1129"/>
      <c r="N377" s="404" t="s">
        <v>63</v>
      </c>
      <c r="O377" s="405" t="s">
        <v>3022</v>
      </c>
    </row>
    <row r="378" spans="1:15" s="140" customFormat="1" ht="12.75" customHeight="1" x14ac:dyDescent="0.2">
      <c r="A378" s="406"/>
      <c r="B378" s="407"/>
      <c r="C378" s="407"/>
      <c r="D378" s="407"/>
      <c r="E378" s="407"/>
      <c r="F378" s="407"/>
      <c r="G378" s="407"/>
      <c r="H378" s="407"/>
      <c r="I378" s="407"/>
      <c r="J378" s="407"/>
      <c r="K378" s="407"/>
      <c r="L378" s="407"/>
      <c r="M378" s="407"/>
      <c r="N378" s="408"/>
      <c r="O378" s="409"/>
    </row>
    <row r="379" spans="1:15" s="141" customFormat="1" ht="33.75" customHeight="1" x14ac:dyDescent="0.25">
      <c r="A379" s="403" t="s">
        <v>64</v>
      </c>
      <c r="B379" s="1130">
        <v>2018011000669</v>
      </c>
      <c r="C379" s="1130"/>
      <c r="D379" s="1130"/>
      <c r="E379" s="1130"/>
      <c r="F379" s="1130"/>
      <c r="G379" s="1130"/>
      <c r="H379" s="1130"/>
      <c r="I379" s="1130"/>
      <c r="J379" s="1130"/>
      <c r="K379" s="1130"/>
      <c r="L379" s="1130"/>
      <c r="M379" s="1130"/>
      <c r="N379" s="410"/>
      <c r="O379" s="411"/>
    </row>
    <row r="380" spans="1:15" s="142" customFormat="1" ht="42" customHeight="1" x14ac:dyDescent="0.25">
      <c r="A380" s="1133" t="s">
        <v>65</v>
      </c>
      <c r="B380" s="1140"/>
      <c r="C380" s="1141"/>
      <c r="D380" s="1141"/>
      <c r="E380" s="1141"/>
      <c r="F380" s="1141"/>
      <c r="G380" s="1141"/>
      <c r="H380" s="1142"/>
      <c r="I380" s="1134" t="s">
        <v>23</v>
      </c>
      <c r="J380" s="1134"/>
      <c r="K380" s="1135" t="s">
        <v>3038</v>
      </c>
      <c r="L380" s="1135"/>
      <c r="M380" s="1135"/>
      <c r="N380" s="1135"/>
      <c r="O380" s="1135"/>
    </row>
    <row r="381" spans="1:15" s="143" customFormat="1" ht="51" customHeight="1" x14ac:dyDescent="0.25">
      <c r="A381" s="1133"/>
      <c r="B381" s="412" t="s">
        <v>32</v>
      </c>
      <c r="C381" s="412" t="s">
        <v>33</v>
      </c>
      <c r="D381" s="413" t="s">
        <v>34</v>
      </c>
      <c r="E381" s="413" t="s">
        <v>146</v>
      </c>
      <c r="F381" s="413" t="s">
        <v>142</v>
      </c>
      <c r="G381" s="413" t="s">
        <v>70</v>
      </c>
      <c r="H381" s="412" t="s">
        <v>66</v>
      </c>
      <c r="I381" s="838" t="s">
        <v>35</v>
      </c>
      <c r="J381" s="838" t="s">
        <v>36</v>
      </c>
      <c r="K381" s="838" t="s">
        <v>25</v>
      </c>
      <c r="L381" s="415" t="s">
        <v>26</v>
      </c>
      <c r="M381" s="415" t="s">
        <v>27</v>
      </c>
      <c r="N381" s="416" t="s">
        <v>28</v>
      </c>
      <c r="O381" s="417" t="s">
        <v>29</v>
      </c>
    </row>
    <row r="382" spans="1:15" s="146" customFormat="1" ht="56.25" customHeight="1" x14ac:dyDescent="0.25">
      <c r="A382" s="834" t="s">
        <v>3023</v>
      </c>
      <c r="B382" s="418"/>
      <c r="C382" s="418"/>
      <c r="D382" s="418"/>
      <c r="E382" s="418"/>
      <c r="F382" s="418"/>
      <c r="G382" s="418"/>
      <c r="H382" s="419"/>
      <c r="I382" s="418"/>
      <c r="J382" s="418"/>
      <c r="K382" s="187"/>
      <c r="L382" s="167"/>
      <c r="M382" s="420"/>
      <c r="N382" s="421"/>
      <c r="O382" s="420"/>
    </row>
    <row r="383" spans="1:15" s="140" customFormat="1" ht="61.5" customHeight="1" x14ac:dyDescent="0.2">
      <c r="A383" s="835" t="s">
        <v>265</v>
      </c>
      <c r="B383" s="170">
        <v>1501</v>
      </c>
      <c r="C383" s="422" t="s">
        <v>93</v>
      </c>
      <c r="D383" s="170">
        <v>17</v>
      </c>
      <c r="E383" s="422">
        <v>0</v>
      </c>
      <c r="F383" s="422">
        <v>1501020</v>
      </c>
      <c r="G383" s="422" t="s">
        <v>106</v>
      </c>
      <c r="H383" s="418">
        <v>11</v>
      </c>
      <c r="I383" s="418" t="s">
        <v>39</v>
      </c>
      <c r="J383" s="418"/>
      <c r="K383" s="221">
        <v>1</v>
      </c>
      <c r="L383" s="195">
        <v>128000000</v>
      </c>
      <c r="M383" s="420">
        <f>+L383*K383</f>
        <v>128000000</v>
      </c>
      <c r="N383" s="421">
        <v>0</v>
      </c>
      <c r="O383" s="420">
        <f>+M383+N383</f>
        <v>128000000</v>
      </c>
    </row>
    <row r="384" spans="1:15" s="140" customFormat="1" ht="61.5" customHeight="1" x14ac:dyDescent="0.2">
      <c r="A384" s="835" t="s">
        <v>3024</v>
      </c>
      <c r="B384" s="170">
        <v>1501</v>
      </c>
      <c r="C384" s="422" t="s">
        <v>93</v>
      </c>
      <c r="D384" s="170">
        <v>17</v>
      </c>
      <c r="E384" s="422">
        <v>0</v>
      </c>
      <c r="F384" s="422">
        <v>1501020</v>
      </c>
      <c r="G384" s="422" t="s">
        <v>106</v>
      </c>
      <c r="H384" s="418">
        <v>11</v>
      </c>
      <c r="I384" s="418" t="s">
        <v>39</v>
      </c>
      <c r="J384" s="418"/>
      <c r="K384" s="221">
        <v>1</v>
      </c>
      <c r="L384" s="195">
        <v>95000000</v>
      </c>
      <c r="M384" s="420">
        <f>+L384*K384</f>
        <v>95000000</v>
      </c>
      <c r="N384" s="421">
        <v>0</v>
      </c>
      <c r="O384" s="420">
        <f>+M384+N384</f>
        <v>95000000</v>
      </c>
    </row>
    <row r="385" spans="1:15" s="140" customFormat="1" ht="61.5" customHeight="1" x14ac:dyDescent="0.2">
      <c r="A385" s="835" t="s">
        <v>3025</v>
      </c>
      <c r="B385" s="170">
        <v>1501</v>
      </c>
      <c r="C385" s="422" t="s">
        <v>93</v>
      </c>
      <c r="D385" s="170">
        <v>17</v>
      </c>
      <c r="E385" s="422">
        <v>0</v>
      </c>
      <c r="F385" s="422">
        <v>1501020</v>
      </c>
      <c r="G385" s="422" t="s">
        <v>106</v>
      </c>
      <c r="H385" s="418">
        <v>11</v>
      </c>
      <c r="I385" s="418" t="s">
        <v>39</v>
      </c>
      <c r="J385" s="418"/>
      <c r="K385" s="221">
        <v>1</v>
      </c>
      <c r="L385" s="195">
        <v>27000000</v>
      </c>
      <c r="M385" s="420">
        <f>+L385*K385</f>
        <v>27000000</v>
      </c>
      <c r="N385" s="421">
        <v>0</v>
      </c>
      <c r="O385" s="420">
        <f>+M385+N385</f>
        <v>27000000</v>
      </c>
    </row>
    <row r="386" spans="1:15" s="140" customFormat="1" ht="30" customHeight="1" x14ac:dyDescent="0.2">
      <c r="A386" s="425"/>
      <c r="B386" s="418"/>
      <c r="C386" s="418"/>
      <c r="D386" s="418"/>
      <c r="E386" s="418"/>
      <c r="F386" s="418"/>
      <c r="G386" s="418"/>
      <c r="H386" s="418"/>
      <c r="I386" s="418"/>
      <c r="J386" s="418"/>
      <c r="K386" s="221"/>
      <c r="L386" s="167"/>
      <c r="M386" s="420"/>
      <c r="N386" s="421"/>
      <c r="O386" s="420"/>
    </row>
    <row r="387" spans="1:15" s="140" customFormat="1" ht="23.25" customHeight="1" x14ac:dyDescent="0.2">
      <c r="A387" s="265" t="s">
        <v>44</v>
      </c>
      <c r="B387" s="426"/>
      <c r="C387" s="426"/>
      <c r="D387" s="426"/>
      <c r="E387" s="426"/>
      <c r="F387" s="426"/>
      <c r="G387" s="426"/>
      <c r="H387" s="426"/>
      <c r="I387" s="426"/>
      <c r="J387" s="427"/>
      <c r="K387" s="428"/>
      <c r="L387" s="429"/>
      <c r="M387" s="429">
        <f>M385+M384+M383</f>
        <v>250000000</v>
      </c>
      <c r="N387" s="429">
        <f t="shared" ref="N387:O387" si="41">N385+N384+N383</f>
        <v>0</v>
      </c>
      <c r="O387" s="429">
        <f t="shared" si="41"/>
        <v>250000000</v>
      </c>
    </row>
    <row r="388" spans="1:15" s="140" customFormat="1" ht="18" x14ac:dyDescent="0.2">
      <c r="A388" s="1136"/>
      <c r="B388" s="1137"/>
      <c r="C388" s="1137"/>
      <c r="D388" s="1137"/>
      <c r="E388" s="1137"/>
      <c r="F388" s="1137"/>
      <c r="G388" s="1137"/>
      <c r="H388" s="1137"/>
      <c r="I388" s="1137"/>
      <c r="J388" s="1137"/>
      <c r="K388" s="1138"/>
      <c r="L388" s="1138"/>
      <c r="M388" s="1138"/>
      <c r="N388" s="1138"/>
      <c r="O388" s="1139"/>
    </row>
    <row r="389" spans="1:15" s="144" customFormat="1" ht="39.75" customHeight="1" x14ac:dyDescent="0.25">
      <c r="A389" s="1147" t="s">
        <v>151</v>
      </c>
      <c r="B389" s="1148"/>
      <c r="C389" s="1148"/>
      <c r="D389" s="1149"/>
      <c r="E389" s="879" t="s">
        <v>2950</v>
      </c>
      <c r="F389" s="879"/>
      <c r="G389" s="879"/>
      <c r="H389" s="879"/>
      <c r="I389" s="879"/>
      <c r="J389" s="879"/>
      <c r="K389" s="879"/>
      <c r="L389" s="879"/>
      <c r="M389" s="879" t="s">
        <v>202</v>
      </c>
      <c r="N389" s="879"/>
      <c r="O389" s="879"/>
    </row>
    <row r="390" spans="1:15" s="145" customFormat="1" ht="29.25" customHeight="1" x14ac:dyDescent="0.2">
      <c r="A390" s="1147" t="s">
        <v>2994</v>
      </c>
      <c r="B390" s="1148"/>
      <c r="C390" s="1148"/>
      <c r="D390" s="1149"/>
      <c r="E390" s="890" t="str">
        <f>+A390</f>
        <v>FECHA: 25/01/2021</v>
      </c>
      <c r="F390" s="891"/>
      <c r="G390" s="891"/>
      <c r="H390" s="891"/>
      <c r="I390" s="891"/>
      <c r="J390" s="891"/>
      <c r="K390" s="891"/>
      <c r="L390" s="892"/>
      <c r="M390" s="1144" t="str">
        <f>+E390</f>
        <v>FECHA: 25/01/2021</v>
      </c>
      <c r="N390" s="1145"/>
      <c r="O390" s="1146"/>
    </row>
    <row r="391" spans="1:15" ht="21.75" customHeight="1" x14ac:dyDescent="0.25">
      <c r="A391" s="260"/>
      <c r="B391" s="260"/>
      <c r="C391" s="260"/>
      <c r="D391" s="260"/>
      <c r="E391" s="260"/>
      <c r="F391" s="260"/>
      <c r="G391" s="260"/>
      <c r="H391" s="260"/>
      <c r="I391" s="260"/>
      <c r="J391" s="260"/>
      <c r="K391" s="260"/>
      <c r="L391" s="260"/>
      <c r="M391" s="260"/>
      <c r="N391" s="260"/>
      <c r="O391" s="260"/>
    </row>
    <row r="392" spans="1:15" s="140" customFormat="1" ht="75" customHeight="1" x14ac:dyDescent="0.2">
      <c r="A392" s="1143" t="s">
        <v>2995</v>
      </c>
      <c r="B392" s="1143"/>
      <c r="C392" s="1143"/>
      <c r="D392" s="1143"/>
      <c r="E392" s="1143"/>
      <c r="F392" s="1143"/>
      <c r="G392" s="1143"/>
      <c r="H392" s="1143"/>
      <c r="I392" s="1143"/>
      <c r="J392" s="1143"/>
      <c r="K392" s="1143"/>
      <c r="L392" s="1143"/>
      <c r="M392" s="1143"/>
      <c r="N392" s="1143"/>
      <c r="O392" s="1143"/>
    </row>
    <row r="394" spans="1:15" s="140" customFormat="1" ht="14.25" customHeight="1" x14ac:dyDescent="0.2">
      <c r="A394" s="396" t="s">
        <v>50</v>
      </c>
      <c r="B394" s="1123" t="s">
        <v>289</v>
      </c>
      <c r="C394" s="1124"/>
      <c r="D394" s="1124"/>
      <c r="E394" s="1124"/>
      <c r="F394" s="1124"/>
      <c r="G394" s="1124"/>
      <c r="H394" s="1124"/>
      <c r="I394" s="1124"/>
      <c r="J394" s="1124"/>
      <c r="K394" s="1124"/>
      <c r="L394" s="1124"/>
      <c r="M394" s="1124"/>
      <c r="N394" s="1125"/>
      <c r="O394" s="1150" t="s">
        <v>60</v>
      </c>
    </row>
    <row r="395" spans="1:15" s="140" customFormat="1" ht="18" x14ac:dyDescent="0.2">
      <c r="A395" s="396" t="s">
        <v>199</v>
      </c>
      <c r="B395" s="1126"/>
      <c r="C395" s="1127"/>
      <c r="D395" s="1127"/>
      <c r="E395" s="1127"/>
      <c r="F395" s="1127"/>
      <c r="G395" s="1127"/>
      <c r="H395" s="1127"/>
      <c r="I395" s="1127"/>
      <c r="J395" s="1127"/>
      <c r="K395" s="1127"/>
      <c r="L395" s="1127"/>
      <c r="M395" s="1127"/>
      <c r="N395" s="1128"/>
      <c r="O395" s="908"/>
    </row>
    <row r="396" spans="1:15" s="140" customFormat="1" ht="18" x14ac:dyDescent="0.2">
      <c r="A396" s="396" t="s">
        <v>200</v>
      </c>
      <c r="B396" s="1123" t="s">
        <v>2991</v>
      </c>
      <c r="C396" s="1124"/>
      <c r="D396" s="1124"/>
      <c r="E396" s="1124"/>
      <c r="F396" s="1124"/>
      <c r="G396" s="1124"/>
      <c r="H396" s="1124"/>
      <c r="I396" s="1124"/>
      <c r="J396" s="1124"/>
      <c r="K396" s="1124"/>
      <c r="L396" s="1124"/>
      <c r="M396" s="1124"/>
      <c r="N396" s="1125"/>
      <c r="O396" s="908"/>
    </row>
    <row r="397" spans="1:15" s="140" customFormat="1" ht="18" x14ac:dyDescent="0.2">
      <c r="A397" s="396" t="s">
        <v>201</v>
      </c>
      <c r="B397" s="1126"/>
      <c r="C397" s="1127"/>
      <c r="D397" s="1127"/>
      <c r="E397" s="1127"/>
      <c r="F397" s="1127"/>
      <c r="G397" s="1127"/>
      <c r="H397" s="1127"/>
      <c r="I397" s="1127"/>
      <c r="J397" s="1127"/>
      <c r="K397" s="1127"/>
      <c r="L397" s="1127"/>
      <c r="M397" s="1127"/>
      <c r="N397" s="1128"/>
      <c r="O397" s="908"/>
    </row>
    <row r="398" spans="1:15" s="140" customFormat="1" ht="18" x14ac:dyDescent="0.2">
      <c r="A398" s="392"/>
      <c r="B398" s="393"/>
      <c r="C398" s="393"/>
      <c r="D398" s="393"/>
      <c r="E398" s="393"/>
      <c r="F398" s="393"/>
      <c r="G398" s="393"/>
      <c r="H398" s="393"/>
      <c r="I398" s="393"/>
      <c r="J398" s="393"/>
      <c r="K398" s="393"/>
      <c r="L398" s="397"/>
      <c r="M398" s="397"/>
      <c r="N398" s="393"/>
      <c r="O398" s="398"/>
    </row>
    <row r="399" spans="1:15" s="140" customFormat="1" ht="18" x14ac:dyDescent="0.2">
      <c r="A399" s="836"/>
      <c r="B399" s="837"/>
      <c r="C399" s="837"/>
      <c r="D399" s="837"/>
      <c r="E399" s="837"/>
      <c r="F399" s="837"/>
      <c r="G399" s="837"/>
      <c r="H399" s="837"/>
      <c r="I399" s="837"/>
      <c r="J399" s="837"/>
      <c r="K399" s="837"/>
      <c r="L399" s="401"/>
      <c r="M399" s="401"/>
      <c r="N399" s="837"/>
      <c r="O399" s="402"/>
    </row>
    <row r="400" spans="1:15" s="141" customFormat="1" ht="32.25" customHeight="1" x14ac:dyDescent="0.25">
      <c r="A400" s="403" t="s">
        <v>62</v>
      </c>
      <c r="B400" s="1129" t="s">
        <v>108</v>
      </c>
      <c r="C400" s="1129"/>
      <c r="D400" s="1129"/>
      <c r="E400" s="1129"/>
      <c r="F400" s="1129"/>
      <c r="G400" s="1129"/>
      <c r="H400" s="1129"/>
      <c r="I400" s="1129"/>
      <c r="J400" s="1129"/>
      <c r="K400" s="1129"/>
      <c r="L400" s="1129"/>
      <c r="M400" s="1129"/>
      <c r="N400" s="404" t="s">
        <v>63</v>
      </c>
      <c r="O400" s="405" t="s">
        <v>3026</v>
      </c>
    </row>
    <row r="401" spans="1:15" s="140" customFormat="1" ht="12.75" customHeight="1" x14ac:dyDescent="0.2">
      <c r="A401" s="406"/>
      <c r="B401" s="407"/>
      <c r="C401" s="407"/>
      <c r="D401" s="407"/>
      <c r="E401" s="407"/>
      <c r="F401" s="407"/>
      <c r="G401" s="407"/>
      <c r="H401" s="407"/>
      <c r="I401" s="407"/>
      <c r="J401" s="407"/>
      <c r="K401" s="407"/>
      <c r="L401" s="407"/>
      <c r="M401" s="407"/>
      <c r="N401" s="408"/>
      <c r="O401" s="409"/>
    </row>
    <row r="402" spans="1:15" s="141" customFormat="1" ht="33.75" customHeight="1" x14ac:dyDescent="0.25">
      <c r="A402" s="403" t="s">
        <v>64</v>
      </c>
      <c r="B402" s="1130">
        <v>2018011000669</v>
      </c>
      <c r="C402" s="1130"/>
      <c r="D402" s="1130"/>
      <c r="E402" s="1130"/>
      <c r="F402" s="1130"/>
      <c r="G402" s="1130"/>
      <c r="H402" s="1130"/>
      <c r="I402" s="1130"/>
      <c r="J402" s="1130"/>
      <c r="K402" s="1130"/>
      <c r="L402" s="1130"/>
      <c r="M402" s="1130"/>
      <c r="N402" s="410"/>
      <c r="O402" s="411"/>
    </row>
    <row r="403" spans="1:15" s="142" customFormat="1" ht="42" customHeight="1" x14ac:dyDescent="0.25">
      <c r="A403" s="1133" t="s">
        <v>65</v>
      </c>
      <c r="B403" s="1140"/>
      <c r="C403" s="1141"/>
      <c r="D403" s="1141"/>
      <c r="E403" s="1141"/>
      <c r="F403" s="1141"/>
      <c r="G403" s="1141"/>
      <c r="H403" s="1142"/>
      <c r="I403" s="1134" t="s">
        <v>23</v>
      </c>
      <c r="J403" s="1134"/>
      <c r="K403" s="1135" t="s">
        <v>3038</v>
      </c>
      <c r="L403" s="1135"/>
      <c r="M403" s="1135"/>
      <c r="N403" s="1135"/>
      <c r="O403" s="1135"/>
    </row>
    <row r="404" spans="1:15" s="143" customFormat="1" ht="51" customHeight="1" x14ac:dyDescent="0.25">
      <c r="A404" s="1133"/>
      <c r="B404" s="412" t="s">
        <v>32</v>
      </c>
      <c r="C404" s="412" t="s">
        <v>33</v>
      </c>
      <c r="D404" s="413" t="s">
        <v>34</v>
      </c>
      <c r="E404" s="413" t="s">
        <v>146</v>
      </c>
      <c r="F404" s="413" t="s">
        <v>142</v>
      </c>
      <c r="G404" s="413" t="s">
        <v>70</v>
      </c>
      <c r="H404" s="412" t="s">
        <v>66</v>
      </c>
      <c r="I404" s="838" t="s">
        <v>35</v>
      </c>
      <c r="J404" s="838" t="s">
        <v>36</v>
      </c>
      <c r="K404" s="838" t="s">
        <v>25</v>
      </c>
      <c r="L404" s="415" t="s">
        <v>26</v>
      </c>
      <c r="M404" s="415" t="s">
        <v>27</v>
      </c>
      <c r="N404" s="416" t="s">
        <v>28</v>
      </c>
      <c r="O404" s="417" t="s">
        <v>29</v>
      </c>
    </row>
    <row r="405" spans="1:15" s="146" customFormat="1" ht="56.25" customHeight="1" x14ac:dyDescent="0.25">
      <c r="A405" s="834" t="s">
        <v>267</v>
      </c>
      <c r="B405" s="418"/>
      <c r="C405" s="418"/>
      <c r="D405" s="418"/>
      <c r="E405" s="418"/>
      <c r="F405" s="418"/>
      <c r="G405" s="418"/>
      <c r="H405" s="419"/>
      <c r="I405" s="418"/>
      <c r="J405" s="418"/>
      <c r="K405" s="187"/>
      <c r="L405" s="167"/>
      <c r="M405" s="420"/>
      <c r="N405" s="421"/>
      <c r="O405" s="420"/>
    </row>
    <row r="406" spans="1:15" s="140" customFormat="1" ht="61.5" customHeight="1" x14ac:dyDescent="0.2">
      <c r="A406" s="835" t="s">
        <v>3027</v>
      </c>
      <c r="B406" s="170">
        <v>1501</v>
      </c>
      <c r="C406" s="422" t="s">
        <v>93</v>
      </c>
      <c r="D406" s="170">
        <v>17</v>
      </c>
      <c r="E406" s="422">
        <v>0</v>
      </c>
      <c r="F406" s="422">
        <v>1501020</v>
      </c>
      <c r="G406" s="422" t="s">
        <v>106</v>
      </c>
      <c r="H406" s="418">
        <v>11</v>
      </c>
      <c r="I406" s="418" t="s">
        <v>39</v>
      </c>
      <c r="J406" s="418"/>
      <c r="K406" s="221">
        <v>1</v>
      </c>
      <c r="L406" s="195">
        <v>153000000</v>
      </c>
      <c r="M406" s="420">
        <f>+L406*K406</f>
        <v>153000000</v>
      </c>
      <c r="N406" s="421">
        <v>0</v>
      </c>
      <c r="O406" s="420">
        <f>+M406+N406</f>
        <v>153000000</v>
      </c>
    </row>
    <row r="407" spans="1:15" s="140" customFormat="1" ht="61.5" customHeight="1" x14ac:dyDescent="0.2">
      <c r="A407" s="835" t="s">
        <v>3028</v>
      </c>
      <c r="B407" s="170">
        <v>1501</v>
      </c>
      <c r="C407" s="422" t="s">
        <v>93</v>
      </c>
      <c r="D407" s="170">
        <v>17</v>
      </c>
      <c r="E407" s="422">
        <v>0</v>
      </c>
      <c r="F407" s="422">
        <v>1501020</v>
      </c>
      <c r="G407" s="422" t="s">
        <v>106</v>
      </c>
      <c r="H407" s="418">
        <v>11</v>
      </c>
      <c r="I407" s="418" t="s">
        <v>39</v>
      </c>
      <c r="J407" s="418"/>
      <c r="K407" s="221">
        <v>1</v>
      </c>
      <c r="L407" s="195">
        <v>92000000</v>
      </c>
      <c r="M407" s="420">
        <f>+L407*K407</f>
        <v>92000000</v>
      </c>
      <c r="N407" s="421">
        <v>0</v>
      </c>
      <c r="O407" s="420">
        <f>+M407+N407</f>
        <v>92000000</v>
      </c>
    </row>
    <row r="408" spans="1:15" s="140" customFormat="1" ht="61.5" customHeight="1" x14ac:dyDescent="0.2">
      <c r="A408" s="835" t="s">
        <v>269</v>
      </c>
      <c r="B408" s="170">
        <v>1501</v>
      </c>
      <c r="C408" s="422" t="s">
        <v>93</v>
      </c>
      <c r="D408" s="170">
        <v>17</v>
      </c>
      <c r="E408" s="422">
        <v>0</v>
      </c>
      <c r="F408" s="422">
        <v>1501020</v>
      </c>
      <c r="G408" s="422" t="s">
        <v>106</v>
      </c>
      <c r="H408" s="418">
        <v>11</v>
      </c>
      <c r="I408" s="418" t="s">
        <v>39</v>
      </c>
      <c r="J408" s="418"/>
      <c r="K408" s="221">
        <v>1</v>
      </c>
      <c r="L408" s="195">
        <v>5000000</v>
      </c>
      <c r="M408" s="420">
        <f>+L408*K408</f>
        <v>5000000</v>
      </c>
      <c r="N408" s="421">
        <v>0</v>
      </c>
      <c r="O408" s="420">
        <f>+M408+N408</f>
        <v>5000000</v>
      </c>
    </row>
    <row r="409" spans="1:15" s="140" customFormat="1" ht="30" customHeight="1" x14ac:dyDescent="0.2">
      <c r="A409" s="425"/>
      <c r="B409" s="418"/>
      <c r="C409" s="418"/>
      <c r="D409" s="418"/>
      <c r="E409" s="418"/>
      <c r="F409" s="418"/>
      <c r="G409" s="418"/>
      <c r="H409" s="418"/>
      <c r="I409" s="418"/>
      <c r="J409" s="418"/>
      <c r="K409" s="221"/>
      <c r="L409" s="167"/>
      <c r="M409" s="420"/>
      <c r="N409" s="421"/>
      <c r="O409" s="420"/>
    </row>
    <row r="410" spans="1:15" s="140" customFormat="1" ht="23.25" customHeight="1" x14ac:dyDescent="0.2">
      <c r="A410" s="265" t="s">
        <v>44</v>
      </c>
      <c r="B410" s="426"/>
      <c r="C410" s="426"/>
      <c r="D410" s="426"/>
      <c r="E410" s="426"/>
      <c r="F410" s="426"/>
      <c r="G410" s="426"/>
      <c r="H410" s="426"/>
      <c r="I410" s="426"/>
      <c r="J410" s="427"/>
      <c r="K410" s="428"/>
      <c r="L410" s="429"/>
      <c r="M410" s="429">
        <f>M408+M407+M406</f>
        <v>250000000</v>
      </c>
      <c r="N410" s="429">
        <f t="shared" ref="N410:O410" si="42">N408+N407+N406</f>
        <v>0</v>
      </c>
      <c r="O410" s="429">
        <f t="shared" si="42"/>
        <v>250000000</v>
      </c>
    </row>
    <row r="411" spans="1:15" s="140" customFormat="1" ht="18" x14ac:dyDescent="0.2">
      <c r="A411" s="1136"/>
      <c r="B411" s="1137"/>
      <c r="C411" s="1137"/>
      <c r="D411" s="1137"/>
      <c r="E411" s="1137"/>
      <c r="F411" s="1137"/>
      <c r="G411" s="1137"/>
      <c r="H411" s="1137"/>
      <c r="I411" s="1137"/>
      <c r="J411" s="1137"/>
      <c r="K411" s="1138"/>
      <c r="L411" s="1138"/>
      <c r="M411" s="1138"/>
      <c r="N411" s="1138"/>
      <c r="O411" s="1139"/>
    </row>
    <row r="412" spans="1:15" s="144" customFormat="1" ht="39.75" customHeight="1" x14ac:dyDescent="0.25">
      <c r="A412" s="1147" t="s">
        <v>151</v>
      </c>
      <c r="B412" s="1148"/>
      <c r="C412" s="1148"/>
      <c r="D412" s="1149"/>
      <c r="E412" s="879" t="s">
        <v>2950</v>
      </c>
      <c r="F412" s="879"/>
      <c r="G412" s="879"/>
      <c r="H412" s="879"/>
      <c r="I412" s="879"/>
      <c r="J412" s="879"/>
      <c r="K412" s="879"/>
      <c r="L412" s="879"/>
      <c r="M412" s="879" t="s">
        <v>202</v>
      </c>
      <c r="N412" s="879"/>
      <c r="O412" s="879"/>
    </row>
    <row r="413" spans="1:15" s="145" customFormat="1" ht="29.25" customHeight="1" x14ac:dyDescent="0.2">
      <c r="A413" s="1147" t="s">
        <v>2994</v>
      </c>
      <c r="B413" s="1148"/>
      <c r="C413" s="1148"/>
      <c r="D413" s="1149"/>
      <c r="E413" s="890" t="str">
        <f>+A413</f>
        <v>FECHA: 25/01/2021</v>
      </c>
      <c r="F413" s="891"/>
      <c r="G413" s="891"/>
      <c r="H413" s="891"/>
      <c r="I413" s="891"/>
      <c r="J413" s="891"/>
      <c r="K413" s="891"/>
      <c r="L413" s="892"/>
      <c r="M413" s="1144" t="str">
        <f>+E413</f>
        <v>FECHA: 25/01/2021</v>
      </c>
      <c r="N413" s="1145"/>
      <c r="O413" s="1146"/>
    </row>
    <row r="414" spans="1:15" ht="21.75" customHeight="1" x14ac:dyDescent="0.25">
      <c r="A414" s="260"/>
      <c r="B414" s="260"/>
      <c r="C414" s="260"/>
      <c r="D414" s="260"/>
      <c r="E414" s="260"/>
      <c r="F414" s="260"/>
      <c r="G414" s="260"/>
      <c r="H414" s="260"/>
      <c r="I414" s="260"/>
      <c r="J414" s="260"/>
      <c r="K414" s="260"/>
      <c r="L414" s="260"/>
      <c r="M414" s="260"/>
      <c r="N414" s="260"/>
      <c r="O414" s="260"/>
    </row>
    <row r="415" spans="1:15" s="140" customFormat="1" ht="75" customHeight="1" x14ac:dyDescent="0.2">
      <c r="A415" s="1143" t="s">
        <v>2995</v>
      </c>
      <c r="B415" s="1143"/>
      <c r="C415" s="1143"/>
      <c r="D415" s="1143"/>
      <c r="E415" s="1143"/>
      <c r="F415" s="1143"/>
      <c r="G415" s="1143"/>
      <c r="H415" s="1143"/>
      <c r="I415" s="1143"/>
      <c r="J415" s="1143"/>
      <c r="K415" s="1143"/>
      <c r="L415" s="1143"/>
      <c r="M415" s="1143"/>
      <c r="N415" s="1143"/>
      <c r="O415" s="1143"/>
    </row>
    <row r="417" spans="1:15" s="140" customFormat="1" ht="14.25" customHeight="1" x14ac:dyDescent="0.2">
      <c r="A417" s="396" t="s">
        <v>50</v>
      </c>
      <c r="B417" s="1123" t="s">
        <v>289</v>
      </c>
      <c r="C417" s="1124"/>
      <c r="D417" s="1124"/>
      <c r="E417" s="1124"/>
      <c r="F417" s="1124"/>
      <c r="G417" s="1124"/>
      <c r="H417" s="1124"/>
      <c r="I417" s="1124"/>
      <c r="J417" s="1124"/>
      <c r="K417" s="1124"/>
      <c r="L417" s="1124"/>
      <c r="M417" s="1124"/>
      <c r="N417" s="1125"/>
      <c r="O417" s="1150" t="s">
        <v>60</v>
      </c>
    </row>
    <row r="418" spans="1:15" s="140" customFormat="1" ht="18" x14ac:dyDescent="0.2">
      <c r="A418" s="396" t="s">
        <v>199</v>
      </c>
      <c r="B418" s="1126"/>
      <c r="C418" s="1127"/>
      <c r="D418" s="1127"/>
      <c r="E418" s="1127"/>
      <c r="F418" s="1127"/>
      <c r="G418" s="1127"/>
      <c r="H418" s="1127"/>
      <c r="I418" s="1127"/>
      <c r="J418" s="1127"/>
      <c r="K418" s="1127"/>
      <c r="L418" s="1127"/>
      <c r="M418" s="1127"/>
      <c r="N418" s="1128"/>
      <c r="O418" s="908"/>
    </row>
    <row r="419" spans="1:15" s="140" customFormat="1" ht="18" x14ac:dyDescent="0.2">
      <c r="A419" s="396" t="s">
        <v>200</v>
      </c>
      <c r="B419" s="1123" t="s">
        <v>2991</v>
      </c>
      <c r="C419" s="1124"/>
      <c r="D419" s="1124"/>
      <c r="E419" s="1124"/>
      <c r="F419" s="1124"/>
      <c r="G419" s="1124"/>
      <c r="H419" s="1124"/>
      <c r="I419" s="1124"/>
      <c r="J419" s="1124"/>
      <c r="K419" s="1124"/>
      <c r="L419" s="1124"/>
      <c r="M419" s="1124"/>
      <c r="N419" s="1125"/>
      <c r="O419" s="908"/>
    </row>
    <row r="420" spans="1:15" s="140" customFormat="1" ht="18" x14ac:dyDescent="0.2">
      <c r="A420" s="396" t="s">
        <v>201</v>
      </c>
      <c r="B420" s="1126"/>
      <c r="C420" s="1127"/>
      <c r="D420" s="1127"/>
      <c r="E420" s="1127"/>
      <c r="F420" s="1127"/>
      <c r="G420" s="1127"/>
      <c r="H420" s="1127"/>
      <c r="I420" s="1127"/>
      <c r="J420" s="1127"/>
      <c r="K420" s="1127"/>
      <c r="L420" s="1127"/>
      <c r="M420" s="1127"/>
      <c r="N420" s="1128"/>
      <c r="O420" s="908"/>
    </row>
    <row r="421" spans="1:15" s="140" customFormat="1" ht="18" x14ac:dyDescent="0.2">
      <c r="A421" s="392"/>
      <c r="B421" s="393"/>
      <c r="C421" s="393"/>
      <c r="D421" s="393"/>
      <c r="E421" s="393"/>
      <c r="F421" s="393"/>
      <c r="G421" s="393"/>
      <c r="H421" s="393"/>
      <c r="I421" s="393"/>
      <c r="J421" s="393"/>
      <c r="K421" s="393"/>
      <c r="L421" s="397"/>
      <c r="M421" s="397"/>
      <c r="N421" s="393"/>
      <c r="O421" s="398"/>
    </row>
    <row r="422" spans="1:15" s="140" customFormat="1" ht="18" x14ac:dyDescent="0.2">
      <c r="A422" s="836"/>
      <c r="B422" s="837"/>
      <c r="C422" s="837"/>
      <c r="D422" s="837"/>
      <c r="E422" s="837"/>
      <c r="F422" s="837"/>
      <c r="G422" s="837"/>
      <c r="H422" s="837"/>
      <c r="I422" s="837"/>
      <c r="J422" s="837"/>
      <c r="K422" s="837"/>
      <c r="L422" s="401"/>
      <c r="M422" s="401"/>
      <c r="N422" s="837"/>
      <c r="O422" s="402"/>
    </row>
    <row r="423" spans="1:15" s="141" customFormat="1" ht="32.25" customHeight="1" x14ac:dyDescent="0.25">
      <c r="A423" s="403" t="s">
        <v>62</v>
      </c>
      <c r="B423" s="1129" t="s">
        <v>108</v>
      </c>
      <c r="C423" s="1129"/>
      <c r="D423" s="1129"/>
      <c r="E423" s="1129"/>
      <c r="F423" s="1129"/>
      <c r="G423" s="1129"/>
      <c r="H423" s="1129"/>
      <c r="I423" s="1129"/>
      <c r="J423" s="1129"/>
      <c r="K423" s="1129"/>
      <c r="L423" s="1129"/>
      <c r="M423" s="1129"/>
      <c r="N423" s="404" t="s">
        <v>63</v>
      </c>
      <c r="O423" s="405" t="s">
        <v>3030</v>
      </c>
    </row>
    <row r="424" spans="1:15" s="140" customFormat="1" ht="12.75" customHeight="1" x14ac:dyDescent="0.2">
      <c r="A424" s="406"/>
      <c r="B424" s="407"/>
      <c r="C424" s="407"/>
      <c r="D424" s="407"/>
      <c r="E424" s="407"/>
      <c r="F424" s="407"/>
      <c r="G424" s="407"/>
      <c r="H424" s="407"/>
      <c r="I424" s="407"/>
      <c r="J424" s="407"/>
      <c r="K424" s="407"/>
      <c r="L424" s="407"/>
      <c r="M424" s="407"/>
      <c r="N424" s="408"/>
      <c r="O424" s="409"/>
    </row>
    <row r="425" spans="1:15" s="141" customFormat="1" ht="33.75" customHeight="1" x14ac:dyDescent="0.25">
      <c r="A425" s="403" t="s">
        <v>64</v>
      </c>
      <c r="B425" s="1130">
        <v>2018011000669</v>
      </c>
      <c r="C425" s="1130"/>
      <c r="D425" s="1130"/>
      <c r="E425" s="1130"/>
      <c r="F425" s="1130"/>
      <c r="G425" s="1130"/>
      <c r="H425" s="1130"/>
      <c r="I425" s="1130"/>
      <c r="J425" s="1130"/>
      <c r="K425" s="1130"/>
      <c r="L425" s="1130"/>
      <c r="M425" s="1130"/>
      <c r="N425" s="410"/>
      <c r="O425" s="411"/>
    </row>
    <row r="426" spans="1:15" s="142" customFormat="1" ht="42" customHeight="1" x14ac:dyDescent="0.25">
      <c r="A426" s="1133" t="s">
        <v>65</v>
      </c>
      <c r="B426" s="1140"/>
      <c r="C426" s="1141"/>
      <c r="D426" s="1141"/>
      <c r="E426" s="1141"/>
      <c r="F426" s="1141"/>
      <c r="G426" s="1141"/>
      <c r="H426" s="1142"/>
      <c r="I426" s="1134" t="s">
        <v>23</v>
      </c>
      <c r="J426" s="1134"/>
      <c r="K426" s="1135" t="s">
        <v>3038</v>
      </c>
      <c r="L426" s="1135"/>
      <c r="M426" s="1135"/>
      <c r="N426" s="1135"/>
      <c r="O426" s="1135"/>
    </row>
    <row r="427" spans="1:15" s="143" customFormat="1" ht="51" customHeight="1" x14ac:dyDescent="0.25">
      <c r="A427" s="1133"/>
      <c r="B427" s="412" t="s">
        <v>32</v>
      </c>
      <c r="C427" s="412" t="s">
        <v>33</v>
      </c>
      <c r="D427" s="413" t="s">
        <v>34</v>
      </c>
      <c r="E427" s="413" t="s">
        <v>146</v>
      </c>
      <c r="F427" s="413" t="s">
        <v>142</v>
      </c>
      <c r="G427" s="413" t="s">
        <v>70</v>
      </c>
      <c r="H427" s="412" t="s">
        <v>66</v>
      </c>
      <c r="I427" s="838" t="s">
        <v>35</v>
      </c>
      <c r="J427" s="838" t="s">
        <v>36</v>
      </c>
      <c r="K427" s="838" t="s">
        <v>25</v>
      </c>
      <c r="L427" s="415" t="s">
        <v>26</v>
      </c>
      <c r="M427" s="415" t="s">
        <v>27</v>
      </c>
      <c r="N427" s="416" t="s">
        <v>28</v>
      </c>
      <c r="O427" s="417" t="s">
        <v>29</v>
      </c>
    </row>
    <row r="428" spans="1:15" s="146" customFormat="1" ht="56.25" customHeight="1" x14ac:dyDescent="0.25">
      <c r="A428" s="834" t="s">
        <v>270</v>
      </c>
      <c r="B428" s="418"/>
      <c r="C428" s="418"/>
      <c r="D428" s="418"/>
      <c r="E428" s="418"/>
      <c r="F428" s="418"/>
      <c r="G428" s="418"/>
      <c r="H428" s="419"/>
      <c r="I428" s="418"/>
      <c r="J428" s="418"/>
      <c r="K428" s="187"/>
      <c r="L428" s="167"/>
      <c r="M428" s="420"/>
      <c r="N428" s="421"/>
      <c r="O428" s="420"/>
    </row>
    <row r="429" spans="1:15" s="140" customFormat="1" ht="61.5" customHeight="1" x14ac:dyDescent="0.2">
      <c r="A429" s="835" t="s">
        <v>270</v>
      </c>
      <c r="B429" s="170">
        <v>1501</v>
      </c>
      <c r="C429" s="422" t="s">
        <v>93</v>
      </c>
      <c r="D429" s="170">
        <v>17</v>
      </c>
      <c r="E429" s="422">
        <v>0</v>
      </c>
      <c r="F429" s="422">
        <v>1501020</v>
      </c>
      <c r="G429" s="422" t="s">
        <v>106</v>
      </c>
      <c r="H429" s="418">
        <v>11</v>
      </c>
      <c r="I429" s="418" t="s">
        <v>39</v>
      </c>
      <c r="J429" s="418"/>
      <c r="K429" s="221">
        <v>1</v>
      </c>
      <c r="L429" s="195">
        <v>1586000000</v>
      </c>
      <c r="M429" s="420">
        <f>+L429*K429</f>
        <v>1586000000</v>
      </c>
      <c r="N429" s="421">
        <v>0</v>
      </c>
      <c r="O429" s="420">
        <f>+M429+N429</f>
        <v>1586000000</v>
      </c>
    </row>
    <row r="430" spans="1:15" s="140" customFormat="1" ht="30" customHeight="1" x14ac:dyDescent="0.2">
      <c r="A430" s="425"/>
      <c r="B430" s="418"/>
      <c r="C430" s="418"/>
      <c r="D430" s="418"/>
      <c r="E430" s="418"/>
      <c r="F430" s="418"/>
      <c r="G430" s="418"/>
      <c r="H430" s="418"/>
      <c r="I430" s="418"/>
      <c r="J430" s="418"/>
      <c r="K430" s="221"/>
      <c r="L430" s="167"/>
      <c r="M430" s="420"/>
      <c r="N430" s="421"/>
      <c r="O430" s="420"/>
    </row>
    <row r="431" spans="1:15" s="140" customFormat="1" ht="23.25" customHeight="1" x14ac:dyDescent="0.2">
      <c r="A431" s="265" t="s">
        <v>44</v>
      </c>
      <c r="B431" s="426"/>
      <c r="C431" s="426"/>
      <c r="D431" s="426"/>
      <c r="E431" s="426"/>
      <c r="F431" s="426"/>
      <c r="G431" s="426"/>
      <c r="H431" s="426"/>
      <c r="I431" s="426"/>
      <c r="J431" s="427"/>
      <c r="K431" s="428"/>
      <c r="L431" s="429"/>
      <c r="M431" s="429">
        <f>M429</f>
        <v>1586000000</v>
      </c>
      <c r="N431" s="429">
        <f t="shared" ref="N431:O431" si="43">N429</f>
        <v>0</v>
      </c>
      <c r="O431" s="429">
        <f t="shared" si="43"/>
        <v>1586000000</v>
      </c>
    </row>
    <row r="432" spans="1:15" s="140" customFormat="1" ht="18" x14ac:dyDescent="0.2">
      <c r="A432" s="1136"/>
      <c r="B432" s="1137"/>
      <c r="C432" s="1137"/>
      <c r="D432" s="1137"/>
      <c r="E432" s="1137"/>
      <c r="F432" s="1137"/>
      <c r="G432" s="1137"/>
      <c r="H432" s="1137"/>
      <c r="I432" s="1137"/>
      <c r="J432" s="1137"/>
      <c r="K432" s="1138"/>
      <c r="L432" s="1138"/>
      <c r="M432" s="1138"/>
      <c r="N432" s="1138"/>
      <c r="O432" s="1139"/>
    </row>
    <row r="433" spans="1:15" s="144" customFormat="1" ht="39.75" customHeight="1" x14ac:dyDescent="0.25">
      <c r="A433" s="1147" t="s">
        <v>151</v>
      </c>
      <c r="B433" s="1148"/>
      <c r="C433" s="1148"/>
      <c r="D433" s="1149"/>
      <c r="E433" s="879" t="s">
        <v>2950</v>
      </c>
      <c r="F433" s="879"/>
      <c r="G433" s="879"/>
      <c r="H433" s="879"/>
      <c r="I433" s="879"/>
      <c r="J433" s="879"/>
      <c r="K433" s="879"/>
      <c r="L433" s="879"/>
      <c r="M433" s="879" t="s">
        <v>202</v>
      </c>
      <c r="N433" s="879"/>
      <c r="O433" s="879"/>
    </row>
    <row r="434" spans="1:15" s="145" customFormat="1" ht="29.25" customHeight="1" x14ac:dyDescent="0.2">
      <c r="A434" s="1147" t="s">
        <v>2994</v>
      </c>
      <c r="B434" s="1148"/>
      <c r="C434" s="1148"/>
      <c r="D434" s="1149"/>
      <c r="E434" s="890" t="str">
        <f>+A434</f>
        <v>FECHA: 25/01/2021</v>
      </c>
      <c r="F434" s="891"/>
      <c r="G434" s="891"/>
      <c r="H434" s="891"/>
      <c r="I434" s="891"/>
      <c r="J434" s="891"/>
      <c r="K434" s="891"/>
      <c r="L434" s="892"/>
      <c r="M434" s="1144" t="str">
        <f>+E434</f>
        <v>FECHA: 25/01/2021</v>
      </c>
      <c r="N434" s="1145"/>
      <c r="O434" s="1146"/>
    </row>
    <row r="435" spans="1:15" ht="21.75" customHeight="1" x14ac:dyDescent="0.25">
      <c r="A435" s="260"/>
      <c r="B435" s="260"/>
      <c r="C435" s="260"/>
      <c r="D435" s="260"/>
      <c r="E435" s="260"/>
      <c r="F435" s="260"/>
      <c r="G435" s="260"/>
      <c r="H435" s="260"/>
      <c r="I435" s="260"/>
      <c r="J435" s="260"/>
      <c r="K435" s="260"/>
      <c r="L435" s="260"/>
      <c r="M435" s="260"/>
      <c r="N435" s="260"/>
      <c r="O435" s="260"/>
    </row>
    <row r="436" spans="1:15" s="140" customFormat="1" ht="75" customHeight="1" x14ac:dyDescent="0.2">
      <c r="A436" s="1143" t="s">
        <v>2995</v>
      </c>
      <c r="B436" s="1143"/>
      <c r="C436" s="1143"/>
      <c r="D436" s="1143"/>
      <c r="E436" s="1143"/>
      <c r="F436" s="1143"/>
      <c r="G436" s="1143"/>
      <c r="H436" s="1143"/>
      <c r="I436" s="1143"/>
      <c r="J436" s="1143"/>
      <c r="K436" s="1143"/>
      <c r="L436" s="1143"/>
      <c r="M436" s="1143"/>
      <c r="N436" s="1143"/>
      <c r="O436" s="1143"/>
    </row>
    <row r="438" spans="1:15" s="140" customFormat="1" ht="14.25" customHeight="1" x14ac:dyDescent="0.2">
      <c r="A438" s="396" t="s">
        <v>50</v>
      </c>
      <c r="B438" s="1123" t="s">
        <v>289</v>
      </c>
      <c r="C438" s="1124"/>
      <c r="D438" s="1124"/>
      <c r="E438" s="1124"/>
      <c r="F438" s="1124"/>
      <c r="G438" s="1124"/>
      <c r="H438" s="1124"/>
      <c r="I438" s="1124"/>
      <c r="J438" s="1124"/>
      <c r="K438" s="1124"/>
      <c r="L438" s="1124"/>
      <c r="M438" s="1124"/>
      <c r="N438" s="1125"/>
      <c r="O438" s="1150" t="s">
        <v>60</v>
      </c>
    </row>
    <row r="439" spans="1:15" s="140" customFormat="1" ht="18" x14ac:dyDescent="0.2">
      <c r="A439" s="396" t="s">
        <v>199</v>
      </c>
      <c r="B439" s="1126"/>
      <c r="C439" s="1127"/>
      <c r="D439" s="1127"/>
      <c r="E439" s="1127"/>
      <c r="F439" s="1127"/>
      <c r="G439" s="1127"/>
      <c r="H439" s="1127"/>
      <c r="I439" s="1127"/>
      <c r="J439" s="1127"/>
      <c r="K439" s="1127"/>
      <c r="L439" s="1127"/>
      <c r="M439" s="1127"/>
      <c r="N439" s="1128"/>
      <c r="O439" s="908"/>
    </row>
    <row r="440" spans="1:15" s="140" customFormat="1" ht="18" x14ac:dyDescent="0.2">
      <c r="A440" s="396" t="s">
        <v>200</v>
      </c>
      <c r="B440" s="1123" t="s">
        <v>2991</v>
      </c>
      <c r="C440" s="1124"/>
      <c r="D440" s="1124"/>
      <c r="E440" s="1124"/>
      <c r="F440" s="1124"/>
      <c r="G440" s="1124"/>
      <c r="H440" s="1124"/>
      <c r="I440" s="1124"/>
      <c r="J440" s="1124"/>
      <c r="K440" s="1124"/>
      <c r="L440" s="1124"/>
      <c r="M440" s="1124"/>
      <c r="N440" s="1125"/>
      <c r="O440" s="908"/>
    </row>
    <row r="441" spans="1:15" s="140" customFormat="1" ht="18" x14ac:dyDescent="0.2">
      <c r="A441" s="396" t="s">
        <v>201</v>
      </c>
      <c r="B441" s="1126"/>
      <c r="C441" s="1127"/>
      <c r="D441" s="1127"/>
      <c r="E441" s="1127"/>
      <c r="F441" s="1127"/>
      <c r="G441" s="1127"/>
      <c r="H441" s="1127"/>
      <c r="I441" s="1127"/>
      <c r="J441" s="1127"/>
      <c r="K441" s="1127"/>
      <c r="L441" s="1127"/>
      <c r="M441" s="1127"/>
      <c r="N441" s="1128"/>
      <c r="O441" s="908"/>
    </row>
    <row r="442" spans="1:15" s="140" customFormat="1" ht="18" x14ac:dyDescent="0.2">
      <c r="A442" s="392"/>
      <c r="B442" s="393"/>
      <c r="C442" s="393"/>
      <c r="D442" s="393"/>
      <c r="E442" s="393"/>
      <c r="F442" s="393"/>
      <c r="G442" s="393"/>
      <c r="H442" s="393"/>
      <c r="I442" s="393"/>
      <c r="J442" s="393"/>
      <c r="K442" s="393"/>
      <c r="L442" s="397"/>
      <c r="M442" s="397"/>
      <c r="N442" s="393"/>
      <c r="O442" s="398"/>
    </row>
    <row r="443" spans="1:15" s="140" customFormat="1" ht="18" x14ac:dyDescent="0.2">
      <c r="A443" s="836"/>
      <c r="B443" s="837"/>
      <c r="C443" s="837"/>
      <c r="D443" s="837"/>
      <c r="E443" s="837"/>
      <c r="F443" s="837"/>
      <c r="G443" s="837"/>
      <c r="H443" s="837"/>
      <c r="I443" s="837"/>
      <c r="J443" s="837"/>
      <c r="K443" s="837"/>
      <c r="L443" s="401"/>
      <c r="M443" s="401"/>
      <c r="N443" s="837"/>
      <c r="O443" s="402"/>
    </row>
    <row r="444" spans="1:15" s="141" customFormat="1" ht="32.25" customHeight="1" x14ac:dyDescent="0.25">
      <c r="A444" s="403" t="s">
        <v>62</v>
      </c>
      <c r="B444" s="1129" t="s">
        <v>108</v>
      </c>
      <c r="C444" s="1129"/>
      <c r="D444" s="1129"/>
      <c r="E444" s="1129"/>
      <c r="F444" s="1129"/>
      <c r="G444" s="1129"/>
      <c r="H444" s="1129"/>
      <c r="I444" s="1129"/>
      <c r="J444" s="1129"/>
      <c r="K444" s="1129"/>
      <c r="L444" s="1129"/>
      <c r="M444" s="1129"/>
      <c r="N444" s="404" t="s">
        <v>63</v>
      </c>
      <c r="O444" s="405" t="s">
        <v>232</v>
      </c>
    </row>
    <row r="445" spans="1:15" s="140" customFormat="1" ht="12.75" customHeight="1" x14ac:dyDescent="0.2">
      <c r="A445" s="406"/>
      <c r="B445" s="407"/>
      <c r="C445" s="407"/>
      <c r="D445" s="407"/>
      <c r="E445" s="407"/>
      <c r="F445" s="407"/>
      <c r="G445" s="407"/>
      <c r="H445" s="407"/>
      <c r="I445" s="407"/>
      <c r="J445" s="407"/>
      <c r="K445" s="407"/>
      <c r="L445" s="407"/>
      <c r="M445" s="407"/>
      <c r="N445" s="408"/>
      <c r="O445" s="409"/>
    </row>
    <row r="446" spans="1:15" s="141" customFormat="1" ht="33.75" customHeight="1" x14ac:dyDescent="0.25">
      <c r="A446" s="403" t="s">
        <v>64</v>
      </c>
      <c r="B446" s="1130">
        <v>2018011000669</v>
      </c>
      <c r="C446" s="1130"/>
      <c r="D446" s="1130"/>
      <c r="E446" s="1130"/>
      <c r="F446" s="1130"/>
      <c r="G446" s="1130"/>
      <c r="H446" s="1130"/>
      <c r="I446" s="1130"/>
      <c r="J446" s="1130"/>
      <c r="K446" s="1130"/>
      <c r="L446" s="1130"/>
      <c r="M446" s="1130"/>
      <c r="N446" s="410"/>
      <c r="O446" s="411"/>
    </row>
    <row r="447" spans="1:15" s="142" customFormat="1" ht="42" customHeight="1" x14ac:dyDescent="0.25">
      <c r="A447" s="1133" t="s">
        <v>65</v>
      </c>
      <c r="B447" s="1140"/>
      <c r="C447" s="1141"/>
      <c r="D447" s="1141"/>
      <c r="E447" s="1141"/>
      <c r="F447" s="1141"/>
      <c r="G447" s="1141"/>
      <c r="H447" s="1142"/>
      <c r="I447" s="1134" t="s">
        <v>23</v>
      </c>
      <c r="J447" s="1134"/>
      <c r="K447" s="1135" t="s">
        <v>3038</v>
      </c>
      <c r="L447" s="1135"/>
      <c r="M447" s="1135"/>
      <c r="N447" s="1135"/>
      <c r="O447" s="1135"/>
    </row>
    <row r="448" spans="1:15" s="143" customFormat="1" ht="51" customHeight="1" x14ac:dyDescent="0.25">
      <c r="A448" s="1133"/>
      <c r="B448" s="412" t="s">
        <v>32</v>
      </c>
      <c r="C448" s="412" t="s">
        <v>33</v>
      </c>
      <c r="D448" s="413" t="s">
        <v>34</v>
      </c>
      <c r="E448" s="413" t="s">
        <v>146</v>
      </c>
      <c r="F448" s="413" t="s">
        <v>142</v>
      </c>
      <c r="G448" s="413" t="s">
        <v>70</v>
      </c>
      <c r="H448" s="412" t="s">
        <v>66</v>
      </c>
      <c r="I448" s="838" t="s">
        <v>35</v>
      </c>
      <c r="J448" s="838" t="s">
        <v>36</v>
      </c>
      <c r="K448" s="838" t="s">
        <v>25</v>
      </c>
      <c r="L448" s="415" t="s">
        <v>26</v>
      </c>
      <c r="M448" s="415" t="s">
        <v>27</v>
      </c>
      <c r="N448" s="416" t="s">
        <v>28</v>
      </c>
      <c r="O448" s="417" t="s">
        <v>29</v>
      </c>
    </row>
    <row r="449" spans="1:19" s="146" customFormat="1" ht="56.25" customHeight="1" x14ac:dyDescent="0.25">
      <c r="A449" s="834" t="s">
        <v>317</v>
      </c>
      <c r="B449" s="418"/>
      <c r="C449" s="418"/>
      <c r="D449" s="418"/>
      <c r="E449" s="418"/>
      <c r="F449" s="418"/>
      <c r="G449" s="418"/>
      <c r="H449" s="419"/>
      <c r="I449" s="418"/>
      <c r="J449" s="418"/>
      <c r="K449" s="187"/>
      <c r="L449" s="167"/>
      <c r="M449" s="420"/>
      <c r="N449" s="421"/>
      <c r="O449" s="420"/>
    </row>
    <row r="450" spans="1:19" s="140" customFormat="1" ht="61.5" customHeight="1" x14ac:dyDescent="0.2">
      <c r="A450" s="835" t="s">
        <v>318</v>
      </c>
      <c r="B450" s="170">
        <v>1501</v>
      </c>
      <c r="C450" s="422" t="s">
        <v>93</v>
      </c>
      <c r="D450" s="170">
        <v>17</v>
      </c>
      <c r="E450" s="422">
        <v>0</v>
      </c>
      <c r="F450" s="422">
        <v>1501030</v>
      </c>
      <c r="G450" s="422" t="s">
        <v>106</v>
      </c>
      <c r="H450" s="418">
        <v>11</v>
      </c>
      <c r="I450" s="418" t="s">
        <v>39</v>
      </c>
      <c r="J450" s="418"/>
      <c r="K450" s="221">
        <v>1</v>
      </c>
      <c r="L450" s="195">
        <v>175000000</v>
      </c>
      <c r="M450" s="420">
        <f>+L450*K450</f>
        <v>175000000</v>
      </c>
      <c r="N450" s="421">
        <v>0</v>
      </c>
      <c r="O450" s="420">
        <f>+M450+N450</f>
        <v>175000000</v>
      </c>
    </row>
    <row r="451" spans="1:19" s="140" customFormat="1" ht="61.5" customHeight="1" x14ac:dyDescent="0.2">
      <c r="A451" s="835" t="s">
        <v>319</v>
      </c>
      <c r="B451" s="170">
        <v>1501</v>
      </c>
      <c r="C451" s="422" t="s">
        <v>93</v>
      </c>
      <c r="D451" s="170">
        <v>17</v>
      </c>
      <c r="E451" s="422">
        <v>0</v>
      </c>
      <c r="F451" s="422">
        <v>1501030</v>
      </c>
      <c r="G451" s="422" t="s">
        <v>106</v>
      </c>
      <c r="H451" s="418">
        <v>11</v>
      </c>
      <c r="I451" s="418" t="s">
        <v>39</v>
      </c>
      <c r="J451" s="418"/>
      <c r="K451" s="221">
        <v>1</v>
      </c>
      <c r="L451" s="195">
        <v>122000000</v>
      </c>
      <c r="M451" s="420">
        <f>+L451*K451</f>
        <v>122000000</v>
      </c>
      <c r="N451" s="421">
        <v>0</v>
      </c>
      <c r="O451" s="420">
        <f>+M451+N451</f>
        <v>122000000</v>
      </c>
      <c r="R451" s="237" t="s">
        <v>3033</v>
      </c>
      <c r="S451" s="839">
        <f>O454+O476+O498</f>
        <v>6095000000</v>
      </c>
    </row>
    <row r="452" spans="1:19" s="140" customFormat="1" ht="61.5" customHeight="1" x14ac:dyDescent="0.2">
      <c r="A452" s="835" t="s">
        <v>242</v>
      </c>
      <c r="B452" s="170">
        <v>1501</v>
      </c>
      <c r="C452" s="422" t="s">
        <v>93</v>
      </c>
      <c r="D452" s="170">
        <v>17</v>
      </c>
      <c r="E452" s="422">
        <v>0</v>
      </c>
      <c r="F452" s="422">
        <v>1501030</v>
      </c>
      <c r="G452" s="422" t="s">
        <v>106</v>
      </c>
      <c r="H452" s="418">
        <v>11</v>
      </c>
      <c r="I452" s="418" t="s">
        <v>39</v>
      </c>
      <c r="J452" s="418"/>
      <c r="K452" s="221">
        <v>1</v>
      </c>
      <c r="L452" s="195">
        <v>3000000</v>
      </c>
      <c r="M452" s="420">
        <f>+L452*K452</f>
        <v>3000000</v>
      </c>
      <c r="N452" s="421">
        <v>0</v>
      </c>
      <c r="O452" s="420">
        <f>+M452+N452</f>
        <v>3000000</v>
      </c>
    </row>
    <row r="453" spans="1:19" s="140" customFormat="1" ht="30" customHeight="1" x14ac:dyDescent="0.2">
      <c r="A453" s="425"/>
      <c r="B453" s="418"/>
      <c r="C453" s="418"/>
      <c r="D453" s="418"/>
      <c r="E453" s="418"/>
      <c r="F453" s="418"/>
      <c r="G453" s="418"/>
      <c r="H453" s="418"/>
      <c r="I453" s="418"/>
      <c r="J453" s="418"/>
      <c r="K453" s="221"/>
      <c r="L453" s="167"/>
      <c r="M453" s="420"/>
      <c r="N453" s="421"/>
      <c r="O453" s="420"/>
    </row>
    <row r="454" spans="1:19" s="140" customFormat="1" ht="23.25" customHeight="1" x14ac:dyDescent="0.2">
      <c r="A454" s="265" t="s">
        <v>44</v>
      </c>
      <c r="B454" s="426"/>
      <c r="C454" s="426"/>
      <c r="D454" s="426"/>
      <c r="E454" s="426"/>
      <c r="F454" s="426"/>
      <c r="G454" s="426"/>
      <c r="H454" s="426"/>
      <c r="I454" s="426"/>
      <c r="J454" s="427"/>
      <c r="K454" s="428"/>
      <c r="L454" s="429"/>
      <c r="M454" s="429">
        <f>M452+M451+M450</f>
        <v>300000000</v>
      </c>
      <c r="N454" s="429">
        <f t="shared" ref="N454:O454" si="44">N452+N451+N450</f>
        <v>0</v>
      </c>
      <c r="O454" s="429">
        <f t="shared" si="44"/>
        <v>300000000</v>
      </c>
    </row>
    <row r="455" spans="1:19" s="140" customFormat="1" ht="18" x14ac:dyDescent="0.2">
      <c r="A455" s="1136" t="s">
        <v>3031</v>
      </c>
      <c r="B455" s="1137"/>
      <c r="C455" s="1137"/>
      <c r="D455" s="1137"/>
      <c r="E455" s="1137"/>
      <c r="F455" s="1137"/>
      <c r="G455" s="1137"/>
      <c r="H455" s="1137"/>
      <c r="I455" s="1137"/>
      <c r="J455" s="1137"/>
      <c r="K455" s="1138"/>
      <c r="L455" s="1138"/>
      <c r="M455" s="1138"/>
      <c r="N455" s="1138"/>
      <c r="O455" s="1139"/>
    </row>
    <row r="456" spans="1:19" s="144" customFormat="1" ht="39.75" customHeight="1" x14ac:dyDescent="0.25">
      <c r="A456" s="1147" t="s">
        <v>151</v>
      </c>
      <c r="B456" s="1148"/>
      <c r="C456" s="1148"/>
      <c r="D456" s="1149"/>
      <c r="E456" s="879" t="s">
        <v>2950</v>
      </c>
      <c r="F456" s="879"/>
      <c r="G456" s="879"/>
      <c r="H456" s="879"/>
      <c r="I456" s="879"/>
      <c r="J456" s="879"/>
      <c r="K456" s="879"/>
      <c r="L456" s="879"/>
      <c r="M456" s="879" t="s">
        <v>202</v>
      </c>
      <c r="N456" s="879"/>
      <c r="O456" s="879"/>
    </row>
    <row r="457" spans="1:19" s="145" customFormat="1" ht="29.25" customHeight="1" x14ac:dyDescent="0.2">
      <c r="A457" s="1147" t="s">
        <v>2994</v>
      </c>
      <c r="B457" s="1148"/>
      <c r="C457" s="1148"/>
      <c r="D457" s="1149"/>
      <c r="E457" s="890" t="str">
        <f>+A457</f>
        <v>FECHA: 25/01/2021</v>
      </c>
      <c r="F457" s="891"/>
      <c r="G457" s="891"/>
      <c r="H457" s="891"/>
      <c r="I457" s="891"/>
      <c r="J457" s="891"/>
      <c r="K457" s="891"/>
      <c r="L457" s="892"/>
      <c r="M457" s="1144" t="str">
        <f>+E457</f>
        <v>FECHA: 25/01/2021</v>
      </c>
      <c r="N457" s="1145"/>
      <c r="O457" s="1146"/>
      <c r="R457" s="145" t="s">
        <v>89</v>
      </c>
      <c r="S457" s="842">
        <f>S451+S276+S37</f>
        <v>104433000000</v>
      </c>
    </row>
    <row r="458" spans="1:19" ht="21.75" customHeight="1" x14ac:dyDescent="0.25">
      <c r="A458" s="260"/>
      <c r="B458" s="260"/>
      <c r="C458" s="260"/>
      <c r="D458" s="260"/>
      <c r="E458" s="260"/>
      <c r="F458" s="260"/>
      <c r="G458" s="260"/>
      <c r="H458" s="260"/>
      <c r="I458" s="260"/>
      <c r="J458" s="260"/>
      <c r="K458" s="260"/>
      <c r="L458" s="260"/>
      <c r="M458" s="260"/>
      <c r="N458" s="260"/>
      <c r="O458" s="260"/>
    </row>
    <row r="459" spans="1:19" s="140" customFormat="1" ht="75" customHeight="1" x14ac:dyDescent="0.2">
      <c r="A459" s="1143" t="s">
        <v>2995</v>
      </c>
      <c r="B459" s="1143"/>
      <c r="C459" s="1143"/>
      <c r="D459" s="1143"/>
      <c r="E459" s="1143"/>
      <c r="F459" s="1143"/>
      <c r="G459" s="1143"/>
      <c r="H459" s="1143"/>
      <c r="I459" s="1143"/>
      <c r="J459" s="1143"/>
      <c r="K459" s="1143"/>
      <c r="L459" s="1143"/>
      <c r="M459" s="1143"/>
      <c r="N459" s="1143"/>
      <c r="O459" s="1143"/>
    </row>
    <row r="461" spans="1:19" s="140" customFormat="1" ht="14.25" customHeight="1" x14ac:dyDescent="0.2">
      <c r="A461" s="396" t="s">
        <v>50</v>
      </c>
      <c r="B461" s="1123" t="s">
        <v>289</v>
      </c>
      <c r="C461" s="1124"/>
      <c r="D461" s="1124"/>
      <c r="E461" s="1124"/>
      <c r="F461" s="1124"/>
      <c r="G461" s="1124"/>
      <c r="H461" s="1124"/>
      <c r="I461" s="1124"/>
      <c r="J461" s="1124"/>
      <c r="K461" s="1124"/>
      <c r="L461" s="1124"/>
      <c r="M461" s="1124"/>
      <c r="N461" s="1125"/>
      <c r="O461" s="1150" t="s">
        <v>60</v>
      </c>
    </row>
    <row r="462" spans="1:19" s="140" customFormat="1" ht="18" x14ac:dyDescent="0.2">
      <c r="A462" s="396" t="s">
        <v>199</v>
      </c>
      <c r="B462" s="1126"/>
      <c r="C462" s="1127"/>
      <c r="D462" s="1127"/>
      <c r="E462" s="1127"/>
      <c r="F462" s="1127"/>
      <c r="G462" s="1127"/>
      <c r="H462" s="1127"/>
      <c r="I462" s="1127"/>
      <c r="J462" s="1127"/>
      <c r="K462" s="1127"/>
      <c r="L462" s="1127"/>
      <c r="M462" s="1127"/>
      <c r="N462" s="1128"/>
      <c r="O462" s="908"/>
    </row>
    <row r="463" spans="1:19" s="140" customFormat="1" ht="18" x14ac:dyDescent="0.2">
      <c r="A463" s="396" t="s">
        <v>200</v>
      </c>
      <c r="B463" s="1123" t="s">
        <v>2991</v>
      </c>
      <c r="C463" s="1124"/>
      <c r="D463" s="1124"/>
      <c r="E463" s="1124"/>
      <c r="F463" s="1124"/>
      <c r="G463" s="1124"/>
      <c r="H463" s="1124"/>
      <c r="I463" s="1124"/>
      <c r="J463" s="1124"/>
      <c r="K463" s="1124"/>
      <c r="L463" s="1124"/>
      <c r="M463" s="1124"/>
      <c r="N463" s="1125"/>
      <c r="O463" s="908"/>
    </row>
    <row r="464" spans="1:19" s="140" customFormat="1" ht="18" x14ac:dyDescent="0.2">
      <c r="A464" s="396" t="s">
        <v>201</v>
      </c>
      <c r="B464" s="1126"/>
      <c r="C464" s="1127"/>
      <c r="D464" s="1127"/>
      <c r="E464" s="1127"/>
      <c r="F464" s="1127"/>
      <c r="G464" s="1127"/>
      <c r="H464" s="1127"/>
      <c r="I464" s="1127"/>
      <c r="J464" s="1127"/>
      <c r="K464" s="1127"/>
      <c r="L464" s="1127"/>
      <c r="M464" s="1127"/>
      <c r="N464" s="1128"/>
      <c r="O464" s="908"/>
    </row>
    <row r="465" spans="1:15" s="140" customFormat="1" ht="18" x14ac:dyDescent="0.2">
      <c r="A465" s="392"/>
      <c r="B465" s="393"/>
      <c r="C465" s="393"/>
      <c r="D465" s="393"/>
      <c r="E465" s="393"/>
      <c r="F465" s="393"/>
      <c r="G465" s="393"/>
      <c r="H465" s="393"/>
      <c r="I465" s="393"/>
      <c r="J465" s="393"/>
      <c r="K465" s="393"/>
      <c r="L465" s="397"/>
      <c r="M465" s="397"/>
      <c r="N465" s="393"/>
      <c r="O465" s="398"/>
    </row>
    <row r="466" spans="1:15" s="140" customFormat="1" ht="18" x14ac:dyDescent="0.2">
      <c r="A466" s="836"/>
      <c r="B466" s="837"/>
      <c r="C466" s="837"/>
      <c r="D466" s="837"/>
      <c r="E466" s="837"/>
      <c r="F466" s="837"/>
      <c r="G466" s="837"/>
      <c r="H466" s="837"/>
      <c r="I466" s="837"/>
      <c r="J466" s="837"/>
      <c r="K466" s="837"/>
      <c r="L466" s="401"/>
      <c r="M466" s="401"/>
      <c r="N466" s="837"/>
      <c r="O466" s="402"/>
    </row>
    <row r="467" spans="1:15" s="141" customFormat="1" ht="32.25" customHeight="1" x14ac:dyDescent="0.25">
      <c r="A467" s="403" t="s">
        <v>62</v>
      </c>
      <c r="B467" s="1129" t="s">
        <v>108</v>
      </c>
      <c r="C467" s="1129"/>
      <c r="D467" s="1129"/>
      <c r="E467" s="1129"/>
      <c r="F467" s="1129"/>
      <c r="G467" s="1129"/>
      <c r="H467" s="1129"/>
      <c r="I467" s="1129"/>
      <c r="J467" s="1129"/>
      <c r="K467" s="1129"/>
      <c r="L467" s="1129"/>
      <c r="M467" s="1129"/>
      <c r="N467" s="404" t="s">
        <v>63</v>
      </c>
      <c r="O467" s="405" t="s">
        <v>3032</v>
      </c>
    </row>
    <row r="468" spans="1:15" s="140" customFormat="1" ht="12.75" customHeight="1" x14ac:dyDescent="0.2">
      <c r="A468" s="406"/>
      <c r="B468" s="407"/>
      <c r="C468" s="407"/>
      <c r="D468" s="407"/>
      <c r="E468" s="407"/>
      <c r="F468" s="407"/>
      <c r="G468" s="407"/>
      <c r="H468" s="407"/>
      <c r="I468" s="407"/>
      <c r="J468" s="407"/>
      <c r="K468" s="407"/>
      <c r="L468" s="407"/>
      <c r="M468" s="407"/>
      <c r="N468" s="408"/>
      <c r="O468" s="409"/>
    </row>
    <row r="469" spans="1:15" s="141" customFormat="1" ht="33.75" customHeight="1" x14ac:dyDescent="0.25">
      <c r="A469" s="403" t="s">
        <v>64</v>
      </c>
      <c r="B469" s="1130">
        <v>2018011000669</v>
      </c>
      <c r="C469" s="1130"/>
      <c r="D469" s="1130"/>
      <c r="E469" s="1130"/>
      <c r="F469" s="1130"/>
      <c r="G469" s="1130"/>
      <c r="H469" s="1130"/>
      <c r="I469" s="1130"/>
      <c r="J469" s="1130"/>
      <c r="K469" s="1130"/>
      <c r="L469" s="1130"/>
      <c r="M469" s="1130"/>
      <c r="N469" s="410"/>
      <c r="O469" s="411"/>
    </row>
    <row r="470" spans="1:15" s="142" customFormat="1" ht="42" customHeight="1" x14ac:dyDescent="0.25">
      <c r="A470" s="1133" t="s">
        <v>65</v>
      </c>
      <c r="B470" s="1140"/>
      <c r="C470" s="1141"/>
      <c r="D470" s="1141"/>
      <c r="E470" s="1141"/>
      <c r="F470" s="1141"/>
      <c r="G470" s="1141"/>
      <c r="H470" s="1142"/>
      <c r="I470" s="1134" t="s">
        <v>23</v>
      </c>
      <c r="J470" s="1134"/>
      <c r="K470" s="1135" t="s">
        <v>3038</v>
      </c>
      <c r="L470" s="1135"/>
      <c r="M470" s="1135"/>
      <c r="N470" s="1135"/>
      <c r="O470" s="1135"/>
    </row>
    <row r="471" spans="1:15" s="143" customFormat="1" ht="51" customHeight="1" x14ac:dyDescent="0.25">
      <c r="A471" s="1133"/>
      <c r="B471" s="412" t="s">
        <v>32</v>
      </c>
      <c r="C471" s="412" t="s">
        <v>33</v>
      </c>
      <c r="D471" s="413" t="s">
        <v>34</v>
      </c>
      <c r="E471" s="413" t="s">
        <v>146</v>
      </c>
      <c r="F471" s="413" t="s">
        <v>142</v>
      </c>
      <c r="G471" s="413" t="s">
        <v>70</v>
      </c>
      <c r="H471" s="412" t="s">
        <v>66</v>
      </c>
      <c r="I471" s="838" t="s">
        <v>35</v>
      </c>
      <c r="J471" s="838" t="s">
        <v>36</v>
      </c>
      <c r="K471" s="838" t="s">
        <v>25</v>
      </c>
      <c r="L471" s="415" t="s">
        <v>26</v>
      </c>
      <c r="M471" s="415" t="s">
        <v>27</v>
      </c>
      <c r="N471" s="416" t="s">
        <v>28</v>
      </c>
      <c r="O471" s="417" t="s">
        <v>29</v>
      </c>
    </row>
    <row r="472" spans="1:15" s="146" customFormat="1" ht="56.25" customHeight="1" x14ac:dyDescent="0.25">
      <c r="A472" s="834" t="s">
        <v>274</v>
      </c>
      <c r="B472" s="418"/>
      <c r="C472" s="418"/>
      <c r="D472" s="418"/>
      <c r="E472" s="418"/>
      <c r="F472" s="418"/>
      <c r="G472" s="418"/>
      <c r="H472" s="419"/>
      <c r="I472" s="418"/>
      <c r="J472" s="418"/>
      <c r="K472" s="187"/>
      <c r="L472" s="167"/>
      <c r="M472" s="420"/>
      <c r="N472" s="421"/>
      <c r="O472" s="420"/>
    </row>
    <row r="473" spans="1:15" s="140" customFormat="1" ht="61.5" customHeight="1" x14ac:dyDescent="0.2">
      <c r="A473" s="835" t="s">
        <v>273</v>
      </c>
      <c r="B473" s="170">
        <v>1501</v>
      </c>
      <c r="C473" s="422" t="s">
        <v>93</v>
      </c>
      <c r="D473" s="170">
        <v>17</v>
      </c>
      <c r="E473" s="422">
        <v>0</v>
      </c>
      <c r="F473" s="422">
        <v>1501030</v>
      </c>
      <c r="G473" s="422" t="s">
        <v>106</v>
      </c>
      <c r="H473" s="418">
        <v>11</v>
      </c>
      <c r="I473" s="418" t="s">
        <v>39</v>
      </c>
      <c r="J473" s="418"/>
      <c r="K473" s="221">
        <v>1</v>
      </c>
      <c r="L473" s="195">
        <v>870000000</v>
      </c>
      <c r="M473" s="420">
        <f>+L473*K473</f>
        <v>870000000</v>
      </c>
      <c r="N473" s="421">
        <v>0</v>
      </c>
      <c r="O473" s="420">
        <f>+M473+N473</f>
        <v>870000000</v>
      </c>
    </row>
    <row r="474" spans="1:15" s="140" customFormat="1" ht="61.5" customHeight="1" x14ac:dyDescent="0.2">
      <c r="A474" s="835" t="s">
        <v>272</v>
      </c>
      <c r="B474" s="170">
        <v>1501</v>
      </c>
      <c r="C474" s="422" t="s">
        <v>93</v>
      </c>
      <c r="D474" s="170">
        <v>17</v>
      </c>
      <c r="E474" s="422">
        <v>0</v>
      </c>
      <c r="F474" s="422">
        <v>1501030</v>
      </c>
      <c r="G474" s="422" t="s">
        <v>106</v>
      </c>
      <c r="H474" s="418">
        <v>11</v>
      </c>
      <c r="I474" s="418" t="s">
        <v>39</v>
      </c>
      <c r="J474" s="418"/>
      <c r="K474" s="221">
        <v>1</v>
      </c>
      <c r="L474" s="195">
        <v>530000000</v>
      </c>
      <c r="M474" s="420">
        <f>+L474*K474</f>
        <v>530000000</v>
      </c>
      <c r="N474" s="421">
        <v>0</v>
      </c>
      <c r="O474" s="420">
        <f>+M474+N474</f>
        <v>530000000</v>
      </c>
    </row>
    <row r="475" spans="1:15" s="140" customFormat="1" ht="30" customHeight="1" x14ac:dyDescent="0.2">
      <c r="A475" s="425"/>
      <c r="B475" s="418"/>
      <c r="C475" s="418"/>
      <c r="D475" s="418"/>
      <c r="E475" s="418"/>
      <c r="F475" s="418"/>
      <c r="G475" s="418"/>
      <c r="H475" s="418"/>
      <c r="I475" s="418"/>
      <c r="J475" s="418"/>
      <c r="K475" s="221"/>
      <c r="L475" s="167"/>
      <c r="M475" s="420"/>
      <c r="N475" s="421"/>
      <c r="O475" s="420"/>
    </row>
    <row r="476" spans="1:15" s="140" customFormat="1" ht="23.25" customHeight="1" x14ac:dyDescent="0.2">
      <c r="A476" s="265" t="s">
        <v>44</v>
      </c>
      <c r="B476" s="426"/>
      <c r="C476" s="426"/>
      <c r="D476" s="426"/>
      <c r="E476" s="426"/>
      <c r="F476" s="426"/>
      <c r="G476" s="426"/>
      <c r="H476" s="426"/>
      <c r="I476" s="426"/>
      <c r="J476" s="427"/>
      <c r="K476" s="428"/>
      <c r="L476" s="429"/>
      <c r="M476" s="429">
        <f>M473+M474</f>
        <v>1400000000</v>
      </c>
      <c r="N476" s="429">
        <f t="shared" ref="N476:O476" si="45">N473+N474</f>
        <v>0</v>
      </c>
      <c r="O476" s="429">
        <f t="shared" si="45"/>
        <v>1400000000</v>
      </c>
    </row>
    <row r="477" spans="1:15" s="140" customFormat="1" ht="18" x14ac:dyDescent="0.2">
      <c r="A477" s="1136" t="s">
        <v>3031</v>
      </c>
      <c r="B477" s="1137"/>
      <c r="C477" s="1137"/>
      <c r="D477" s="1137"/>
      <c r="E477" s="1137"/>
      <c r="F477" s="1137"/>
      <c r="G477" s="1137"/>
      <c r="H477" s="1137"/>
      <c r="I477" s="1137"/>
      <c r="J477" s="1137"/>
      <c r="K477" s="1138"/>
      <c r="L477" s="1138"/>
      <c r="M477" s="1138"/>
      <c r="N477" s="1138"/>
      <c r="O477" s="1139"/>
    </row>
    <row r="478" spans="1:15" s="144" customFormat="1" ht="39.75" customHeight="1" x14ac:dyDescent="0.25">
      <c r="A478" s="1147" t="s">
        <v>151</v>
      </c>
      <c r="B478" s="1148"/>
      <c r="C478" s="1148"/>
      <c r="D478" s="1149"/>
      <c r="E478" s="879" t="s">
        <v>2950</v>
      </c>
      <c r="F478" s="879"/>
      <c r="G478" s="879"/>
      <c r="H478" s="879"/>
      <c r="I478" s="879"/>
      <c r="J478" s="879"/>
      <c r="K478" s="879"/>
      <c r="L478" s="879"/>
      <c r="M478" s="879" t="s">
        <v>202</v>
      </c>
      <c r="N478" s="879"/>
      <c r="O478" s="879"/>
    </row>
    <row r="479" spans="1:15" s="145" customFormat="1" ht="29.25" customHeight="1" x14ac:dyDescent="0.2">
      <c r="A479" s="1147" t="s">
        <v>2994</v>
      </c>
      <c r="B479" s="1148"/>
      <c r="C479" s="1148"/>
      <c r="D479" s="1149"/>
      <c r="E479" s="890" t="str">
        <f>+A479</f>
        <v>FECHA: 25/01/2021</v>
      </c>
      <c r="F479" s="891"/>
      <c r="G479" s="891"/>
      <c r="H479" s="891"/>
      <c r="I479" s="891"/>
      <c r="J479" s="891"/>
      <c r="K479" s="891"/>
      <c r="L479" s="892"/>
      <c r="M479" s="1144" t="str">
        <f>+E479</f>
        <v>FECHA: 25/01/2021</v>
      </c>
      <c r="N479" s="1145"/>
      <c r="O479" s="1146"/>
    </row>
    <row r="480" spans="1:15" ht="21.75" customHeight="1" x14ac:dyDescent="0.25">
      <c r="A480" s="260"/>
      <c r="B480" s="260"/>
      <c r="C480" s="260"/>
      <c r="D480" s="260"/>
      <c r="E480" s="260"/>
      <c r="F480" s="260"/>
      <c r="G480" s="260"/>
      <c r="H480" s="260"/>
      <c r="I480" s="260"/>
      <c r="J480" s="260"/>
      <c r="K480" s="260"/>
      <c r="L480" s="260"/>
      <c r="M480" s="260"/>
      <c r="N480" s="260"/>
      <c r="O480" s="260"/>
    </row>
    <row r="481" spans="1:15" s="140" customFormat="1" ht="75" customHeight="1" x14ac:dyDescent="0.2">
      <c r="A481" s="1143" t="s">
        <v>2995</v>
      </c>
      <c r="B481" s="1143"/>
      <c r="C481" s="1143"/>
      <c r="D481" s="1143"/>
      <c r="E481" s="1143"/>
      <c r="F481" s="1143"/>
      <c r="G481" s="1143"/>
      <c r="H481" s="1143"/>
      <c r="I481" s="1143"/>
      <c r="J481" s="1143"/>
      <c r="K481" s="1143"/>
      <c r="L481" s="1143"/>
      <c r="M481" s="1143"/>
      <c r="N481" s="1143"/>
      <c r="O481" s="1143"/>
    </row>
    <row r="483" spans="1:15" s="140" customFormat="1" ht="14.25" customHeight="1" x14ac:dyDescent="0.2">
      <c r="A483" s="396" t="s">
        <v>50</v>
      </c>
      <c r="B483" s="1123" t="s">
        <v>289</v>
      </c>
      <c r="C483" s="1124"/>
      <c r="D483" s="1124"/>
      <c r="E483" s="1124"/>
      <c r="F483" s="1124"/>
      <c r="G483" s="1124"/>
      <c r="H483" s="1124"/>
      <c r="I483" s="1124"/>
      <c r="J483" s="1124"/>
      <c r="K483" s="1124"/>
      <c r="L483" s="1124"/>
      <c r="M483" s="1124"/>
      <c r="N483" s="1125"/>
      <c r="O483" s="1150" t="s">
        <v>60</v>
      </c>
    </row>
    <row r="484" spans="1:15" s="140" customFormat="1" ht="18" x14ac:dyDescent="0.2">
      <c r="A484" s="396" t="s">
        <v>199</v>
      </c>
      <c r="B484" s="1126"/>
      <c r="C484" s="1127"/>
      <c r="D484" s="1127"/>
      <c r="E484" s="1127"/>
      <c r="F484" s="1127"/>
      <c r="G484" s="1127"/>
      <c r="H484" s="1127"/>
      <c r="I484" s="1127"/>
      <c r="J484" s="1127"/>
      <c r="K484" s="1127"/>
      <c r="L484" s="1127"/>
      <c r="M484" s="1127"/>
      <c r="N484" s="1128"/>
      <c r="O484" s="908"/>
    </row>
    <row r="485" spans="1:15" s="140" customFormat="1" ht="18" x14ac:dyDescent="0.2">
      <c r="A485" s="396" t="s">
        <v>200</v>
      </c>
      <c r="B485" s="1123" t="s">
        <v>2991</v>
      </c>
      <c r="C485" s="1124"/>
      <c r="D485" s="1124"/>
      <c r="E485" s="1124"/>
      <c r="F485" s="1124"/>
      <c r="G485" s="1124"/>
      <c r="H485" s="1124"/>
      <c r="I485" s="1124"/>
      <c r="J485" s="1124"/>
      <c r="K485" s="1124"/>
      <c r="L485" s="1124"/>
      <c r="M485" s="1124"/>
      <c r="N485" s="1125"/>
      <c r="O485" s="908"/>
    </row>
    <row r="486" spans="1:15" s="140" customFormat="1" ht="18" x14ac:dyDescent="0.2">
      <c r="A486" s="396" t="s">
        <v>201</v>
      </c>
      <c r="B486" s="1126"/>
      <c r="C486" s="1127"/>
      <c r="D486" s="1127"/>
      <c r="E486" s="1127"/>
      <c r="F486" s="1127"/>
      <c r="G486" s="1127"/>
      <c r="H486" s="1127"/>
      <c r="I486" s="1127"/>
      <c r="J486" s="1127"/>
      <c r="K486" s="1127"/>
      <c r="L486" s="1127"/>
      <c r="M486" s="1127"/>
      <c r="N486" s="1128"/>
      <c r="O486" s="908"/>
    </row>
    <row r="487" spans="1:15" s="140" customFormat="1" ht="18" x14ac:dyDescent="0.2">
      <c r="A487" s="392"/>
      <c r="B487" s="393"/>
      <c r="C487" s="393"/>
      <c r="D487" s="393"/>
      <c r="E487" s="393"/>
      <c r="F487" s="393"/>
      <c r="G487" s="393"/>
      <c r="H487" s="393"/>
      <c r="I487" s="393"/>
      <c r="J487" s="393"/>
      <c r="K487" s="393"/>
      <c r="L487" s="397"/>
      <c r="M487" s="397"/>
      <c r="N487" s="393"/>
      <c r="O487" s="398"/>
    </row>
    <row r="488" spans="1:15" s="140" customFormat="1" ht="18" x14ac:dyDescent="0.2">
      <c r="A488" s="836"/>
      <c r="B488" s="837"/>
      <c r="C488" s="837"/>
      <c r="D488" s="837"/>
      <c r="E488" s="837"/>
      <c r="F488" s="837"/>
      <c r="G488" s="837"/>
      <c r="H488" s="837"/>
      <c r="I488" s="837"/>
      <c r="J488" s="837"/>
      <c r="K488" s="837"/>
      <c r="L488" s="401"/>
      <c r="M488" s="401"/>
      <c r="N488" s="837"/>
      <c r="O488" s="402"/>
    </row>
    <row r="489" spans="1:15" s="141" customFormat="1" ht="32.25" customHeight="1" x14ac:dyDescent="0.25">
      <c r="A489" s="403" t="s">
        <v>62</v>
      </c>
      <c r="B489" s="1129" t="s">
        <v>108</v>
      </c>
      <c r="C489" s="1129"/>
      <c r="D489" s="1129"/>
      <c r="E489" s="1129"/>
      <c r="F489" s="1129"/>
      <c r="G489" s="1129"/>
      <c r="H489" s="1129"/>
      <c r="I489" s="1129"/>
      <c r="J489" s="1129"/>
      <c r="K489" s="1129"/>
      <c r="L489" s="1129"/>
      <c r="M489" s="1129"/>
      <c r="N489" s="404" t="s">
        <v>63</v>
      </c>
      <c r="O489" s="405" t="s">
        <v>3035</v>
      </c>
    </row>
    <row r="490" spans="1:15" s="140" customFormat="1" ht="12.75" customHeight="1" x14ac:dyDescent="0.2">
      <c r="A490" s="406"/>
      <c r="B490" s="407"/>
      <c r="C490" s="407"/>
      <c r="D490" s="407"/>
      <c r="E490" s="407"/>
      <c r="F490" s="407"/>
      <c r="G490" s="407"/>
      <c r="H490" s="407"/>
      <c r="I490" s="407"/>
      <c r="J490" s="407"/>
      <c r="K490" s="407"/>
      <c r="L490" s="407"/>
      <c r="M490" s="407"/>
      <c r="N490" s="408"/>
      <c r="O490" s="409"/>
    </row>
    <row r="491" spans="1:15" s="141" customFormat="1" ht="33.75" customHeight="1" x14ac:dyDescent="0.25">
      <c r="A491" s="403" t="s">
        <v>64</v>
      </c>
      <c r="B491" s="1130">
        <v>2018011000669</v>
      </c>
      <c r="C491" s="1130"/>
      <c r="D491" s="1130"/>
      <c r="E491" s="1130"/>
      <c r="F491" s="1130"/>
      <c r="G491" s="1130"/>
      <c r="H491" s="1130"/>
      <c r="I491" s="1130"/>
      <c r="J491" s="1130"/>
      <c r="K491" s="1130"/>
      <c r="L491" s="1130"/>
      <c r="M491" s="1130"/>
      <c r="N491" s="410"/>
      <c r="O491" s="411"/>
    </row>
    <row r="492" spans="1:15" s="142" customFormat="1" ht="42" customHeight="1" x14ac:dyDescent="0.25">
      <c r="A492" s="1133" t="s">
        <v>65</v>
      </c>
      <c r="B492" s="1140"/>
      <c r="C492" s="1141"/>
      <c r="D492" s="1141"/>
      <c r="E492" s="1141"/>
      <c r="F492" s="1141"/>
      <c r="G492" s="1141"/>
      <c r="H492" s="1142"/>
      <c r="I492" s="1134" t="s">
        <v>23</v>
      </c>
      <c r="J492" s="1134"/>
      <c r="K492" s="1135" t="s">
        <v>3038</v>
      </c>
      <c r="L492" s="1135"/>
      <c r="M492" s="1135"/>
      <c r="N492" s="1135"/>
      <c r="O492" s="1135"/>
    </row>
    <row r="493" spans="1:15" s="143" customFormat="1" ht="51" customHeight="1" x14ac:dyDescent="0.25">
      <c r="A493" s="1133"/>
      <c r="B493" s="412" t="s">
        <v>32</v>
      </c>
      <c r="C493" s="412" t="s">
        <v>33</v>
      </c>
      <c r="D493" s="413" t="s">
        <v>34</v>
      </c>
      <c r="E493" s="413" t="s">
        <v>146</v>
      </c>
      <c r="F493" s="413" t="s">
        <v>142</v>
      </c>
      <c r="G493" s="413" t="s">
        <v>70</v>
      </c>
      <c r="H493" s="412" t="s">
        <v>66</v>
      </c>
      <c r="I493" s="838" t="s">
        <v>35</v>
      </c>
      <c r="J493" s="838" t="s">
        <v>36</v>
      </c>
      <c r="K493" s="838" t="s">
        <v>25</v>
      </c>
      <c r="L493" s="415" t="s">
        <v>26</v>
      </c>
      <c r="M493" s="415" t="s">
        <v>27</v>
      </c>
      <c r="N493" s="416" t="s">
        <v>28</v>
      </c>
      <c r="O493" s="417" t="s">
        <v>29</v>
      </c>
    </row>
    <row r="494" spans="1:15" s="146" customFormat="1" ht="56.25" customHeight="1" x14ac:dyDescent="0.25">
      <c r="A494" s="834" t="s">
        <v>228</v>
      </c>
      <c r="B494" s="418"/>
      <c r="C494" s="418"/>
      <c r="D494" s="418"/>
      <c r="E494" s="418"/>
      <c r="F494" s="418"/>
      <c r="G494" s="418"/>
      <c r="H494" s="419"/>
      <c r="I494" s="418"/>
      <c r="J494" s="418"/>
      <c r="K494" s="187"/>
      <c r="L494" s="167"/>
      <c r="M494" s="420"/>
      <c r="N494" s="421"/>
      <c r="O494" s="420"/>
    </row>
    <row r="495" spans="1:15" s="140" customFormat="1" ht="61.5" customHeight="1" x14ac:dyDescent="0.2">
      <c r="A495" s="835" t="s">
        <v>275</v>
      </c>
      <c r="B495" s="170">
        <v>1501</v>
      </c>
      <c r="C495" s="422" t="s">
        <v>93</v>
      </c>
      <c r="D495" s="170">
        <v>17</v>
      </c>
      <c r="E495" s="422">
        <v>0</v>
      </c>
      <c r="F495" s="422">
        <v>1501030</v>
      </c>
      <c r="G495" s="422" t="s">
        <v>106</v>
      </c>
      <c r="H495" s="418">
        <v>11</v>
      </c>
      <c r="I495" s="418" t="s">
        <v>39</v>
      </c>
      <c r="J495" s="418"/>
      <c r="K495" s="221">
        <v>1</v>
      </c>
      <c r="L495" s="195">
        <v>4105000000</v>
      </c>
      <c r="M495" s="420">
        <f>+L495*K495</f>
        <v>4105000000</v>
      </c>
      <c r="N495" s="421">
        <v>0</v>
      </c>
      <c r="O495" s="420">
        <f>+M495+N495</f>
        <v>4105000000</v>
      </c>
    </row>
    <row r="496" spans="1:15" s="140" customFormat="1" ht="61.5" customHeight="1" x14ac:dyDescent="0.2">
      <c r="A496" s="835" t="s">
        <v>276</v>
      </c>
      <c r="B496" s="170">
        <v>1501</v>
      </c>
      <c r="C496" s="422" t="s">
        <v>93</v>
      </c>
      <c r="D496" s="170">
        <v>17</v>
      </c>
      <c r="E496" s="422">
        <v>0</v>
      </c>
      <c r="F496" s="422">
        <v>1501030</v>
      </c>
      <c r="G496" s="422" t="s">
        <v>106</v>
      </c>
      <c r="H496" s="418">
        <v>11</v>
      </c>
      <c r="I496" s="418" t="s">
        <v>39</v>
      </c>
      <c r="J496" s="418"/>
      <c r="K496" s="221">
        <v>1</v>
      </c>
      <c r="L496" s="195">
        <v>290000000</v>
      </c>
      <c r="M496" s="420">
        <f>+L496*K496</f>
        <v>290000000</v>
      </c>
      <c r="N496" s="421">
        <v>0</v>
      </c>
      <c r="O496" s="420">
        <f>+M496+N496</f>
        <v>290000000</v>
      </c>
    </row>
    <row r="497" spans="1:15" s="140" customFormat="1" ht="30" customHeight="1" x14ac:dyDescent="0.2">
      <c r="A497" s="425"/>
      <c r="B497" s="418"/>
      <c r="C497" s="418"/>
      <c r="D497" s="418"/>
      <c r="E497" s="418"/>
      <c r="F497" s="418"/>
      <c r="G497" s="418"/>
      <c r="H497" s="418"/>
      <c r="I497" s="418"/>
      <c r="J497" s="418"/>
      <c r="K497" s="221"/>
      <c r="L497" s="167"/>
      <c r="M497" s="420"/>
      <c r="N497" s="421"/>
      <c r="O497" s="420"/>
    </row>
    <row r="498" spans="1:15" s="140" customFormat="1" ht="23.25" customHeight="1" x14ac:dyDescent="0.2">
      <c r="A498" s="265" t="s">
        <v>44</v>
      </c>
      <c r="B498" s="426"/>
      <c r="C498" s="426"/>
      <c r="D498" s="426"/>
      <c r="E498" s="426"/>
      <c r="F498" s="426"/>
      <c r="G498" s="426"/>
      <c r="H498" s="426"/>
      <c r="I498" s="426"/>
      <c r="J498" s="427"/>
      <c r="K498" s="428"/>
      <c r="L498" s="429"/>
      <c r="M498" s="429">
        <f>M495+M496</f>
        <v>4395000000</v>
      </c>
      <c r="N498" s="429">
        <f t="shared" ref="N498:O498" si="46">N495+N496</f>
        <v>0</v>
      </c>
      <c r="O498" s="429">
        <f t="shared" si="46"/>
        <v>4395000000</v>
      </c>
    </row>
    <row r="499" spans="1:15" s="140" customFormat="1" ht="18" x14ac:dyDescent="0.2">
      <c r="A499" s="1136" t="s">
        <v>3031</v>
      </c>
      <c r="B499" s="1137"/>
      <c r="C499" s="1137"/>
      <c r="D499" s="1137"/>
      <c r="E499" s="1137"/>
      <c r="F499" s="1137"/>
      <c r="G499" s="1137"/>
      <c r="H499" s="1137"/>
      <c r="I499" s="1137"/>
      <c r="J499" s="1137"/>
      <c r="K499" s="1138"/>
      <c r="L499" s="1138"/>
      <c r="M499" s="1138"/>
      <c r="N499" s="1138"/>
      <c r="O499" s="1139"/>
    </row>
    <row r="500" spans="1:15" s="144" customFormat="1" ht="39.75" customHeight="1" x14ac:dyDescent="0.25">
      <c r="A500" s="1147" t="s">
        <v>151</v>
      </c>
      <c r="B500" s="1148"/>
      <c r="C500" s="1148"/>
      <c r="D500" s="1149"/>
      <c r="E500" s="879" t="s">
        <v>2950</v>
      </c>
      <c r="F500" s="879"/>
      <c r="G500" s="879"/>
      <c r="H500" s="879"/>
      <c r="I500" s="879"/>
      <c r="J500" s="879"/>
      <c r="K500" s="879"/>
      <c r="L500" s="879"/>
      <c r="M500" s="879" t="s">
        <v>202</v>
      </c>
      <c r="N500" s="879"/>
      <c r="O500" s="879"/>
    </row>
    <row r="501" spans="1:15" s="145" customFormat="1" ht="29.25" customHeight="1" x14ac:dyDescent="0.2">
      <c r="A501" s="1147" t="s">
        <v>2994</v>
      </c>
      <c r="B501" s="1148"/>
      <c r="C501" s="1148"/>
      <c r="D501" s="1149"/>
      <c r="E501" s="890" t="str">
        <f>+A501</f>
        <v>FECHA: 25/01/2021</v>
      </c>
      <c r="F501" s="891"/>
      <c r="G501" s="891"/>
      <c r="H501" s="891"/>
      <c r="I501" s="891"/>
      <c r="J501" s="891"/>
      <c r="K501" s="891"/>
      <c r="L501" s="892"/>
      <c r="M501" s="1144" t="str">
        <f>+E501</f>
        <v>FECHA: 25/01/2021</v>
      </c>
      <c r="N501" s="1145"/>
      <c r="O501" s="1146"/>
    </row>
    <row r="502" spans="1:15" ht="21.75" customHeight="1" x14ac:dyDescent="0.25">
      <c r="A502" s="260"/>
      <c r="B502" s="260"/>
      <c r="C502" s="260"/>
      <c r="D502" s="260"/>
      <c r="E502" s="260"/>
      <c r="F502" s="260"/>
      <c r="G502" s="260"/>
      <c r="H502" s="260"/>
      <c r="I502" s="260"/>
      <c r="J502" s="260"/>
      <c r="K502" s="260"/>
      <c r="L502" s="260"/>
      <c r="M502" s="260"/>
      <c r="N502" s="260"/>
      <c r="O502" s="260"/>
    </row>
    <row r="503" spans="1:15" s="140" customFormat="1" ht="75" customHeight="1" x14ac:dyDescent="0.2">
      <c r="A503" s="1143" t="s">
        <v>2995</v>
      </c>
      <c r="B503" s="1143"/>
      <c r="C503" s="1143"/>
      <c r="D503" s="1143"/>
      <c r="E503" s="1143"/>
      <c r="F503" s="1143"/>
      <c r="G503" s="1143"/>
      <c r="H503" s="1143"/>
      <c r="I503" s="1143"/>
      <c r="J503" s="1143"/>
      <c r="K503" s="1143"/>
      <c r="L503" s="1143"/>
      <c r="M503" s="1143"/>
      <c r="N503" s="1143"/>
      <c r="O503" s="1143"/>
    </row>
    <row r="505" spans="1:15" s="140" customFormat="1" ht="14.25" customHeight="1" x14ac:dyDescent="0.2">
      <c r="A505" s="396" t="s">
        <v>50</v>
      </c>
      <c r="B505" s="1123" t="s">
        <v>289</v>
      </c>
      <c r="C505" s="1124"/>
      <c r="D505" s="1124"/>
      <c r="E505" s="1124"/>
      <c r="F505" s="1124"/>
      <c r="G505" s="1124"/>
      <c r="H505" s="1124"/>
      <c r="I505" s="1124"/>
      <c r="J505" s="1124"/>
      <c r="K505" s="1124"/>
      <c r="L505" s="1124"/>
      <c r="M505" s="1124"/>
      <c r="N505" s="1125"/>
      <c r="O505" s="1150" t="s">
        <v>60</v>
      </c>
    </row>
    <row r="506" spans="1:15" s="140" customFormat="1" ht="18" x14ac:dyDescent="0.2">
      <c r="A506" s="396" t="s">
        <v>199</v>
      </c>
      <c r="B506" s="1126"/>
      <c r="C506" s="1127"/>
      <c r="D506" s="1127"/>
      <c r="E506" s="1127"/>
      <c r="F506" s="1127"/>
      <c r="G506" s="1127"/>
      <c r="H506" s="1127"/>
      <c r="I506" s="1127"/>
      <c r="J506" s="1127"/>
      <c r="K506" s="1127"/>
      <c r="L506" s="1127"/>
      <c r="M506" s="1127"/>
      <c r="N506" s="1128"/>
      <c r="O506" s="908"/>
    </row>
    <row r="507" spans="1:15" s="140" customFormat="1" ht="18" x14ac:dyDescent="0.2">
      <c r="A507" s="396" t="s">
        <v>200</v>
      </c>
      <c r="B507" s="1123" t="s">
        <v>2991</v>
      </c>
      <c r="C507" s="1124"/>
      <c r="D507" s="1124"/>
      <c r="E507" s="1124"/>
      <c r="F507" s="1124"/>
      <c r="G507" s="1124"/>
      <c r="H507" s="1124"/>
      <c r="I507" s="1124"/>
      <c r="J507" s="1124"/>
      <c r="K507" s="1124"/>
      <c r="L507" s="1124"/>
      <c r="M507" s="1124"/>
      <c r="N507" s="1125"/>
      <c r="O507" s="908"/>
    </row>
    <row r="508" spans="1:15" s="140" customFormat="1" ht="18" x14ac:dyDescent="0.2">
      <c r="A508" s="396" t="s">
        <v>201</v>
      </c>
      <c r="B508" s="1126"/>
      <c r="C508" s="1127"/>
      <c r="D508" s="1127"/>
      <c r="E508" s="1127"/>
      <c r="F508" s="1127"/>
      <c r="G508" s="1127"/>
      <c r="H508" s="1127"/>
      <c r="I508" s="1127"/>
      <c r="J508" s="1127"/>
      <c r="K508" s="1127"/>
      <c r="L508" s="1127"/>
      <c r="M508" s="1127"/>
      <c r="N508" s="1128"/>
      <c r="O508" s="908"/>
    </row>
    <row r="509" spans="1:15" s="140" customFormat="1" ht="18" x14ac:dyDescent="0.2">
      <c r="A509" s="392"/>
      <c r="B509" s="393"/>
      <c r="C509" s="393"/>
      <c r="D509" s="393"/>
      <c r="E509" s="393"/>
      <c r="F509" s="393"/>
      <c r="G509" s="393"/>
      <c r="H509" s="393"/>
      <c r="I509" s="393"/>
      <c r="J509" s="393"/>
      <c r="K509" s="393"/>
      <c r="L509" s="397"/>
      <c r="M509" s="397"/>
      <c r="N509" s="393"/>
      <c r="O509" s="398"/>
    </row>
    <row r="510" spans="1:15" s="140" customFormat="1" ht="18" x14ac:dyDescent="0.2">
      <c r="A510" s="845"/>
      <c r="B510" s="846"/>
      <c r="C510" s="846"/>
      <c r="D510" s="846"/>
      <c r="E510" s="846"/>
      <c r="F510" s="846"/>
      <c r="G510" s="846"/>
      <c r="H510" s="846"/>
      <c r="I510" s="846"/>
      <c r="J510" s="846"/>
      <c r="K510" s="846"/>
      <c r="L510" s="401"/>
      <c r="M510" s="401"/>
      <c r="N510" s="846"/>
      <c r="O510" s="402"/>
    </row>
    <row r="511" spans="1:15" s="141" customFormat="1" ht="32.25" customHeight="1" x14ac:dyDescent="0.25">
      <c r="A511" s="403" t="s">
        <v>62</v>
      </c>
      <c r="B511" s="1129" t="s">
        <v>233</v>
      </c>
      <c r="C511" s="1129"/>
      <c r="D511" s="1129"/>
      <c r="E511" s="1129"/>
      <c r="F511" s="1129"/>
      <c r="G511" s="1129"/>
      <c r="H511" s="1129"/>
      <c r="I511" s="1129"/>
      <c r="J511" s="1129"/>
      <c r="K511" s="1129"/>
      <c r="L511" s="1129"/>
      <c r="M511" s="1129"/>
      <c r="N511" s="404" t="s">
        <v>63</v>
      </c>
      <c r="O511" s="405" t="s">
        <v>3039</v>
      </c>
    </row>
    <row r="512" spans="1:15" s="140" customFormat="1" ht="12.75" customHeight="1" x14ac:dyDescent="0.2">
      <c r="A512" s="406"/>
      <c r="B512" s="407"/>
      <c r="C512" s="407"/>
      <c r="D512" s="407"/>
      <c r="E512" s="407"/>
      <c r="F512" s="407"/>
      <c r="G512" s="407"/>
      <c r="H512" s="407"/>
      <c r="I512" s="407"/>
      <c r="J512" s="407"/>
      <c r="K512" s="407"/>
      <c r="L512" s="407"/>
      <c r="M512" s="407"/>
      <c r="N512" s="408"/>
      <c r="O512" s="409"/>
    </row>
    <row r="513" spans="1:15" s="141" customFormat="1" ht="33.75" customHeight="1" x14ac:dyDescent="0.25">
      <c r="A513" s="403" t="s">
        <v>64</v>
      </c>
      <c r="B513" s="1130">
        <v>2018011000709</v>
      </c>
      <c r="C513" s="1130"/>
      <c r="D513" s="1130"/>
      <c r="E513" s="1130"/>
      <c r="F513" s="1130"/>
      <c r="G513" s="1130"/>
      <c r="H513" s="1130"/>
      <c r="I513" s="1130"/>
      <c r="J513" s="1130"/>
      <c r="K513" s="1130"/>
      <c r="L513" s="1130"/>
      <c r="M513" s="1130"/>
      <c r="N513" s="410"/>
      <c r="O513" s="411"/>
    </row>
    <row r="514" spans="1:15" s="142" customFormat="1" ht="42" customHeight="1" x14ac:dyDescent="0.25">
      <c r="A514" s="1133" t="s">
        <v>65</v>
      </c>
      <c r="B514" s="1140"/>
      <c r="C514" s="1141"/>
      <c r="D514" s="1141"/>
      <c r="E514" s="1141"/>
      <c r="F514" s="1141"/>
      <c r="G514" s="1141"/>
      <c r="H514" s="1142"/>
      <c r="I514" s="1134" t="s">
        <v>23</v>
      </c>
      <c r="J514" s="1134"/>
      <c r="K514" s="1135" t="s">
        <v>3038</v>
      </c>
      <c r="L514" s="1135"/>
      <c r="M514" s="1135"/>
      <c r="N514" s="1135"/>
      <c r="O514" s="1135"/>
    </row>
    <row r="515" spans="1:15" s="143" customFormat="1" ht="51" customHeight="1" x14ac:dyDescent="0.25">
      <c r="A515" s="1133"/>
      <c r="B515" s="412" t="s">
        <v>32</v>
      </c>
      <c r="C515" s="412" t="s">
        <v>33</v>
      </c>
      <c r="D515" s="413" t="s">
        <v>34</v>
      </c>
      <c r="E515" s="413" t="s">
        <v>146</v>
      </c>
      <c r="F515" s="413" t="s">
        <v>142</v>
      </c>
      <c r="G515" s="413" t="s">
        <v>70</v>
      </c>
      <c r="H515" s="412" t="s">
        <v>66</v>
      </c>
      <c r="I515" s="844" t="s">
        <v>35</v>
      </c>
      <c r="J515" s="844" t="s">
        <v>36</v>
      </c>
      <c r="K515" s="844" t="s">
        <v>25</v>
      </c>
      <c r="L515" s="415" t="s">
        <v>26</v>
      </c>
      <c r="M515" s="415" t="s">
        <v>27</v>
      </c>
      <c r="N515" s="416" t="s">
        <v>28</v>
      </c>
      <c r="O515" s="417" t="s">
        <v>29</v>
      </c>
    </row>
    <row r="516" spans="1:15" s="146" customFormat="1" ht="56.25" customHeight="1" x14ac:dyDescent="0.2">
      <c r="A516" s="843" t="s">
        <v>326</v>
      </c>
      <c r="B516" s="418">
        <v>1501</v>
      </c>
      <c r="C516" s="418" t="s">
        <v>93</v>
      </c>
      <c r="D516" s="418">
        <v>22</v>
      </c>
      <c r="E516" s="418" t="s">
        <v>143</v>
      </c>
      <c r="F516" s="418" t="s">
        <v>149</v>
      </c>
      <c r="G516" s="418" t="s">
        <v>106</v>
      </c>
      <c r="H516" s="847">
        <v>11</v>
      </c>
      <c r="I516" s="418" t="s">
        <v>39</v>
      </c>
      <c r="J516" s="418"/>
      <c r="K516" s="187">
        <v>1</v>
      </c>
      <c r="L516" s="167">
        <v>280000000</v>
      </c>
      <c r="M516" s="420">
        <f>K516*L516</f>
        <v>280000000</v>
      </c>
      <c r="N516" s="421"/>
      <c r="O516" s="420">
        <f>M516+N516</f>
        <v>280000000</v>
      </c>
    </row>
    <row r="517" spans="1:15" s="140" customFormat="1" ht="30" customHeight="1" x14ac:dyDescent="0.2">
      <c r="A517" s="425"/>
      <c r="B517" s="418"/>
      <c r="C517" s="418"/>
      <c r="D517" s="418"/>
      <c r="E517" s="418"/>
      <c r="F517" s="418"/>
      <c r="G517" s="418"/>
      <c r="H517" s="418"/>
      <c r="I517" s="418"/>
      <c r="J517" s="418"/>
      <c r="K517" s="221"/>
      <c r="L517" s="167"/>
      <c r="M517" s="420"/>
      <c r="N517" s="421"/>
      <c r="O517" s="420"/>
    </row>
    <row r="518" spans="1:15" s="140" customFormat="1" ht="23.25" customHeight="1" x14ac:dyDescent="0.2">
      <c r="A518" s="265" t="s">
        <v>44</v>
      </c>
      <c r="B518" s="426"/>
      <c r="C518" s="426"/>
      <c r="D518" s="426"/>
      <c r="E518" s="426"/>
      <c r="F518" s="426"/>
      <c r="G518" s="426"/>
      <c r="H518" s="426"/>
      <c r="I518" s="426"/>
      <c r="J518" s="427"/>
      <c r="K518" s="428"/>
      <c r="L518" s="429"/>
      <c r="M518" s="429">
        <f>M516</f>
        <v>280000000</v>
      </c>
      <c r="N518" s="429">
        <f t="shared" ref="N518:O518" si="47">N516</f>
        <v>0</v>
      </c>
      <c r="O518" s="429">
        <f t="shared" si="47"/>
        <v>280000000</v>
      </c>
    </row>
    <row r="519" spans="1:15" s="140" customFormat="1" ht="18" x14ac:dyDescent="0.2">
      <c r="A519" s="1136" t="s">
        <v>3031</v>
      </c>
      <c r="B519" s="1137"/>
      <c r="C519" s="1137"/>
      <c r="D519" s="1137"/>
      <c r="E519" s="1137"/>
      <c r="F519" s="1137"/>
      <c r="G519" s="1137"/>
      <c r="H519" s="1137"/>
      <c r="I519" s="1137"/>
      <c r="J519" s="1137"/>
      <c r="K519" s="1138"/>
      <c r="L519" s="1138"/>
      <c r="M519" s="1138"/>
      <c r="N519" s="1138"/>
      <c r="O519" s="1139"/>
    </row>
    <row r="520" spans="1:15" s="144" customFormat="1" ht="39.75" customHeight="1" x14ac:dyDescent="0.25">
      <c r="A520" s="1147" t="s">
        <v>151</v>
      </c>
      <c r="B520" s="1148"/>
      <c r="C520" s="1148"/>
      <c r="D520" s="1149"/>
      <c r="E520" s="879" t="s">
        <v>2950</v>
      </c>
      <c r="F520" s="879"/>
      <c r="G520" s="879"/>
      <c r="H520" s="879"/>
      <c r="I520" s="879"/>
      <c r="J520" s="879"/>
      <c r="K520" s="879"/>
      <c r="L520" s="879"/>
      <c r="M520" s="879" t="s">
        <v>202</v>
      </c>
      <c r="N520" s="879"/>
      <c r="O520" s="879"/>
    </row>
    <row r="521" spans="1:15" s="145" customFormat="1" ht="29.25" customHeight="1" x14ac:dyDescent="0.2">
      <c r="A521" s="1147" t="s">
        <v>3048</v>
      </c>
      <c r="B521" s="1148"/>
      <c r="C521" s="1148"/>
      <c r="D521" s="1149"/>
      <c r="E521" s="890" t="str">
        <f>+A521</f>
        <v>FECHA: 27/01/2021</v>
      </c>
      <c r="F521" s="891"/>
      <c r="G521" s="891"/>
      <c r="H521" s="891"/>
      <c r="I521" s="891"/>
      <c r="J521" s="891"/>
      <c r="K521" s="891"/>
      <c r="L521" s="892"/>
      <c r="M521" s="1144" t="str">
        <f>+E521</f>
        <v>FECHA: 27/01/2021</v>
      </c>
      <c r="N521" s="1145"/>
      <c r="O521" s="1146"/>
    </row>
    <row r="522" spans="1:15" ht="21.75" customHeight="1" x14ac:dyDescent="0.25">
      <c r="A522" s="260"/>
      <c r="B522" s="260"/>
      <c r="C522" s="260"/>
      <c r="D522" s="260"/>
      <c r="E522" s="260"/>
      <c r="F522" s="260"/>
      <c r="G522" s="260"/>
      <c r="H522" s="260"/>
      <c r="I522" s="260"/>
      <c r="J522" s="260"/>
      <c r="K522" s="260"/>
      <c r="L522" s="260"/>
      <c r="M522" s="260"/>
      <c r="N522" s="260"/>
      <c r="O522" s="260"/>
    </row>
    <row r="523" spans="1:15" s="140" customFormat="1" ht="75" customHeight="1" x14ac:dyDescent="0.2">
      <c r="A523" s="1143" t="s">
        <v>3040</v>
      </c>
      <c r="B523" s="1143"/>
      <c r="C523" s="1143"/>
      <c r="D523" s="1143"/>
      <c r="E523" s="1143"/>
      <c r="F523" s="1143"/>
      <c r="G523" s="1143"/>
      <c r="H523" s="1143"/>
      <c r="I523" s="1143"/>
      <c r="J523" s="1143"/>
      <c r="K523" s="1143"/>
      <c r="L523" s="1143"/>
      <c r="M523" s="1143"/>
      <c r="N523" s="1143"/>
      <c r="O523" s="1143"/>
    </row>
    <row r="525" spans="1:15" s="140" customFormat="1" ht="14.25" customHeight="1" x14ac:dyDescent="0.2">
      <c r="A525" s="396" t="s">
        <v>50</v>
      </c>
      <c r="B525" s="1123" t="s">
        <v>289</v>
      </c>
      <c r="C525" s="1124"/>
      <c r="D525" s="1124"/>
      <c r="E525" s="1124"/>
      <c r="F525" s="1124"/>
      <c r="G525" s="1124"/>
      <c r="H525" s="1124"/>
      <c r="I525" s="1124"/>
      <c r="J525" s="1124"/>
      <c r="K525" s="1124"/>
      <c r="L525" s="1124"/>
      <c r="M525" s="1124"/>
      <c r="N525" s="1125"/>
      <c r="O525" s="1150" t="s">
        <v>60</v>
      </c>
    </row>
    <row r="526" spans="1:15" s="140" customFormat="1" ht="18" x14ac:dyDescent="0.2">
      <c r="A526" s="396" t="s">
        <v>199</v>
      </c>
      <c r="B526" s="1126"/>
      <c r="C526" s="1127"/>
      <c r="D526" s="1127"/>
      <c r="E526" s="1127"/>
      <c r="F526" s="1127"/>
      <c r="G526" s="1127"/>
      <c r="H526" s="1127"/>
      <c r="I526" s="1127"/>
      <c r="J526" s="1127"/>
      <c r="K526" s="1127"/>
      <c r="L526" s="1127"/>
      <c r="M526" s="1127"/>
      <c r="N526" s="1128"/>
      <c r="O526" s="908"/>
    </row>
    <row r="527" spans="1:15" s="140" customFormat="1" ht="18" x14ac:dyDescent="0.2">
      <c r="A527" s="396" t="s">
        <v>200</v>
      </c>
      <c r="B527" s="1123" t="s">
        <v>2991</v>
      </c>
      <c r="C527" s="1124"/>
      <c r="D527" s="1124"/>
      <c r="E527" s="1124"/>
      <c r="F527" s="1124"/>
      <c r="G527" s="1124"/>
      <c r="H527" s="1124"/>
      <c r="I527" s="1124"/>
      <c r="J527" s="1124"/>
      <c r="K527" s="1124"/>
      <c r="L527" s="1124"/>
      <c r="M527" s="1124"/>
      <c r="N527" s="1125"/>
      <c r="O527" s="908"/>
    </row>
    <row r="528" spans="1:15" s="140" customFormat="1" ht="18" x14ac:dyDescent="0.2">
      <c r="A528" s="396" t="s">
        <v>201</v>
      </c>
      <c r="B528" s="1126"/>
      <c r="C528" s="1127"/>
      <c r="D528" s="1127"/>
      <c r="E528" s="1127"/>
      <c r="F528" s="1127"/>
      <c r="G528" s="1127"/>
      <c r="H528" s="1127"/>
      <c r="I528" s="1127"/>
      <c r="J528" s="1127"/>
      <c r="K528" s="1127"/>
      <c r="L528" s="1127"/>
      <c r="M528" s="1127"/>
      <c r="N528" s="1128"/>
      <c r="O528" s="908"/>
    </row>
    <row r="529" spans="1:15" s="140" customFormat="1" ht="18" x14ac:dyDescent="0.2">
      <c r="A529" s="392"/>
      <c r="B529" s="393"/>
      <c r="C529" s="393"/>
      <c r="D529" s="393"/>
      <c r="E529" s="393"/>
      <c r="F529" s="393"/>
      <c r="G529" s="393"/>
      <c r="H529" s="393"/>
      <c r="I529" s="393"/>
      <c r="J529" s="393"/>
      <c r="K529" s="393"/>
      <c r="L529" s="397"/>
      <c r="M529" s="397"/>
      <c r="N529" s="393"/>
      <c r="O529" s="398"/>
    </row>
    <row r="530" spans="1:15" s="140" customFormat="1" ht="18" x14ac:dyDescent="0.2">
      <c r="A530" s="845"/>
      <c r="B530" s="846"/>
      <c r="C530" s="846"/>
      <c r="D530" s="846"/>
      <c r="E530" s="846"/>
      <c r="F530" s="846"/>
      <c r="G530" s="846"/>
      <c r="H530" s="846"/>
      <c r="I530" s="846"/>
      <c r="J530" s="846"/>
      <c r="K530" s="846"/>
      <c r="L530" s="401"/>
      <c r="M530" s="401"/>
      <c r="N530" s="846"/>
      <c r="O530" s="402"/>
    </row>
    <row r="531" spans="1:15" s="141" customFormat="1" ht="32.25" customHeight="1" x14ac:dyDescent="0.25">
      <c r="A531" s="403" t="s">
        <v>62</v>
      </c>
      <c r="B531" s="1129" t="s">
        <v>233</v>
      </c>
      <c r="C531" s="1129"/>
      <c r="D531" s="1129"/>
      <c r="E531" s="1129"/>
      <c r="F531" s="1129"/>
      <c r="G531" s="1129"/>
      <c r="H531" s="1129"/>
      <c r="I531" s="1129"/>
      <c r="J531" s="1129"/>
      <c r="K531" s="1129"/>
      <c r="L531" s="1129"/>
      <c r="M531" s="1129"/>
      <c r="N531" s="404" t="s">
        <v>63</v>
      </c>
      <c r="O531" s="405" t="s">
        <v>3041</v>
      </c>
    </row>
    <row r="532" spans="1:15" s="140" customFormat="1" ht="12.75" customHeight="1" x14ac:dyDescent="0.2">
      <c r="A532" s="406"/>
      <c r="B532" s="407"/>
      <c r="C532" s="407"/>
      <c r="D532" s="407"/>
      <c r="E532" s="407"/>
      <c r="F532" s="407"/>
      <c r="G532" s="407"/>
      <c r="H532" s="407"/>
      <c r="I532" s="407"/>
      <c r="J532" s="407"/>
      <c r="K532" s="407"/>
      <c r="L532" s="407"/>
      <c r="M532" s="407"/>
      <c r="N532" s="408"/>
      <c r="O532" s="409"/>
    </row>
    <row r="533" spans="1:15" s="141" customFormat="1" ht="33.75" customHeight="1" x14ac:dyDescent="0.25">
      <c r="A533" s="403" t="s">
        <v>64</v>
      </c>
      <c r="B533" s="1130">
        <v>2018011000709</v>
      </c>
      <c r="C533" s="1130"/>
      <c r="D533" s="1130"/>
      <c r="E533" s="1130"/>
      <c r="F533" s="1130"/>
      <c r="G533" s="1130"/>
      <c r="H533" s="1130"/>
      <c r="I533" s="1130"/>
      <c r="J533" s="1130"/>
      <c r="K533" s="1130"/>
      <c r="L533" s="1130"/>
      <c r="M533" s="1130"/>
      <c r="N533" s="410"/>
      <c r="O533" s="411"/>
    </row>
    <row r="534" spans="1:15" s="142" customFormat="1" ht="42" customHeight="1" x14ac:dyDescent="0.25">
      <c r="A534" s="1133" t="s">
        <v>65</v>
      </c>
      <c r="B534" s="1140"/>
      <c r="C534" s="1141"/>
      <c r="D534" s="1141"/>
      <c r="E534" s="1141"/>
      <c r="F534" s="1141"/>
      <c r="G534" s="1141"/>
      <c r="H534" s="1142"/>
      <c r="I534" s="1134" t="s">
        <v>23</v>
      </c>
      <c r="J534" s="1134"/>
      <c r="K534" s="1135" t="s">
        <v>3038</v>
      </c>
      <c r="L534" s="1135"/>
      <c r="M534" s="1135"/>
      <c r="N534" s="1135"/>
      <c r="O534" s="1135"/>
    </row>
    <row r="535" spans="1:15" s="143" customFormat="1" ht="51" customHeight="1" x14ac:dyDescent="0.25">
      <c r="A535" s="1133"/>
      <c r="B535" s="412" t="s">
        <v>32</v>
      </c>
      <c r="C535" s="412" t="s">
        <v>33</v>
      </c>
      <c r="D535" s="413" t="s">
        <v>34</v>
      </c>
      <c r="E535" s="413" t="s">
        <v>146</v>
      </c>
      <c r="F535" s="413" t="s">
        <v>142</v>
      </c>
      <c r="G535" s="413" t="s">
        <v>70</v>
      </c>
      <c r="H535" s="412" t="s">
        <v>66</v>
      </c>
      <c r="I535" s="844" t="s">
        <v>35</v>
      </c>
      <c r="J535" s="844" t="s">
        <v>36</v>
      </c>
      <c r="K535" s="844" t="s">
        <v>25</v>
      </c>
      <c r="L535" s="415" t="s">
        <v>26</v>
      </c>
      <c r="M535" s="415" t="s">
        <v>27</v>
      </c>
      <c r="N535" s="416" t="s">
        <v>28</v>
      </c>
      <c r="O535" s="417" t="s">
        <v>29</v>
      </c>
    </row>
    <row r="536" spans="1:15" s="146" customFormat="1" ht="56.25" customHeight="1" x14ac:dyDescent="0.2">
      <c r="A536" s="843" t="s">
        <v>224</v>
      </c>
      <c r="B536" s="418">
        <v>1501</v>
      </c>
      <c r="C536" s="418" t="s">
        <v>93</v>
      </c>
      <c r="D536" s="418">
        <v>22</v>
      </c>
      <c r="E536" s="418" t="s">
        <v>143</v>
      </c>
      <c r="F536" s="418" t="s">
        <v>149</v>
      </c>
      <c r="G536" s="418" t="s">
        <v>106</v>
      </c>
      <c r="H536" s="847">
        <v>11</v>
      </c>
      <c r="I536" s="418" t="s">
        <v>39</v>
      </c>
      <c r="J536" s="418"/>
      <c r="K536" s="187">
        <v>695</v>
      </c>
      <c r="L536" s="167">
        <v>9923211</v>
      </c>
      <c r="M536" s="420">
        <f>K536*L536</f>
        <v>6896631645</v>
      </c>
      <c r="N536" s="421"/>
      <c r="O536" s="420">
        <f>M536+N536</f>
        <v>6896631645</v>
      </c>
    </row>
    <row r="537" spans="1:15" s="140" customFormat="1" ht="30" customHeight="1" x14ac:dyDescent="0.2">
      <c r="A537" s="425"/>
      <c r="B537" s="418"/>
      <c r="C537" s="418"/>
      <c r="D537" s="418"/>
      <c r="E537" s="418"/>
      <c r="F537" s="418"/>
      <c r="G537" s="418"/>
      <c r="H537" s="418"/>
      <c r="I537" s="418"/>
      <c r="J537" s="418"/>
      <c r="K537" s="221"/>
      <c r="L537" s="167"/>
      <c r="M537" s="420"/>
      <c r="N537" s="421"/>
      <c r="O537" s="420"/>
    </row>
    <row r="538" spans="1:15" s="140" customFormat="1" ht="23.25" customHeight="1" x14ac:dyDescent="0.2">
      <c r="A538" s="265" t="s">
        <v>44</v>
      </c>
      <c r="B538" s="426"/>
      <c r="C538" s="426"/>
      <c r="D538" s="426"/>
      <c r="E538" s="426"/>
      <c r="F538" s="426"/>
      <c r="G538" s="426"/>
      <c r="H538" s="426"/>
      <c r="I538" s="426"/>
      <c r="J538" s="427"/>
      <c r="K538" s="428"/>
      <c r="L538" s="429"/>
      <c r="M538" s="429">
        <f>M536</f>
        <v>6896631645</v>
      </c>
      <c r="N538" s="429">
        <f t="shared" ref="N538:O538" si="48">N536</f>
        <v>0</v>
      </c>
      <c r="O538" s="429">
        <f t="shared" si="48"/>
        <v>6896631645</v>
      </c>
    </row>
    <row r="539" spans="1:15" s="140" customFormat="1" ht="18" x14ac:dyDescent="0.2">
      <c r="A539" s="1136" t="s">
        <v>3031</v>
      </c>
      <c r="B539" s="1137"/>
      <c r="C539" s="1137"/>
      <c r="D539" s="1137"/>
      <c r="E539" s="1137"/>
      <c r="F539" s="1137"/>
      <c r="G539" s="1137"/>
      <c r="H539" s="1137"/>
      <c r="I539" s="1137"/>
      <c r="J539" s="1137"/>
      <c r="K539" s="1138"/>
      <c r="L539" s="1138"/>
      <c r="M539" s="1138"/>
      <c r="N539" s="1138"/>
      <c r="O539" s="1139"/>
    </row>
    <row r="540" spans="1:15" s="144" customFormat="1" ht="39.75" customHeight="1" x14ac:dyDescent="0.25">
      <c r="A540" s="1147" t="s">
        <v>151</v>
      </c>
      <c r="B540" s="1148"/>
      <c r="C540" s="1148"/>
      <c r="D540" s="1149"/>
      <c r="E540" s="879" t="s">
        <v>2950</v>
      </c>
      <c r="F540" s="879"/>
      <c r="G540" s="879"/>
      <c r="H540" s="879"/>
      <c r="I540" s="879"/>
      <c r="J540" s="879"/>
      <c r="K540" s="879"/>
      <c r="L540" s="879"/>
      <c r="M540" s="879" t="s">
        <v>202</v>
      </c>
      <c r="N540" s="879"/>
      <c r="O540" s="879"/>
    </row>
    <row r="541" spans="1:15" s="145" customFormat="1" ht="29.25" customHeight="1" x14ac:dyDescent="0.2">
      <c r="A541" s="1147" t="s">
        <v>3048</v>
      </c>
      <c r="B541" s="1148"/>
      <c r="C541" s="1148"/>
      <c r="D541" s="1149"/>
      <c r="E541" s="890" t="str">
        <f>+A541</f>
        <v>FECHA: 27/01/2021</v>
      </c>
      <c r="F541" s="891"/>
      <c r="G541" s="891"/>
      <c r="H541" s="891"/>
      <c r="I541" s="891"/>
      <c r="J541" s="891"/>
      <c r="K541" s="891"/>
      <c r="L541" s="892"/>
      <c r="M541" s="1144" t="str">
        <f>+E541</f>
        <v>FECHA: 27/01/2021</v>
      </c>
      <c r="N541" s="1145"/>
      <c r="O541" s="1146"/>
    </row>
    <row r="542" spans="1:15" ht="21.75" customHeight="1" x14ac:dyDescent="0.25">
      <c r="A542" s="260"/>
      <c r="B542" s="260"/>
      <c r="C542" s="260"/>
      <c r="D542" s="260"/>
      <c r="E542" s="260"/>
      <c r="F542" s="260"/>
      <c r="G542" s="260"/>
      <c r="H542" s="260"/>
      <c r="I542" s="260"/>
      <c r="J542" s="260"/>
      <c r="K542" s="260"/>
      <c r="L542" s="260"/>
      <c r="M542" s="260"/>
      <c r="N542" s="260"/>
      <c r="O542" s="260"/>
    </row>
    <row r="543" spans="1:15" s="140" customFormat="1" ht="75" customHeight="1" x14ac:dyDescent="0.2">
      <c r="A543" s="1143" t="s">
        <v>3040</v>
      </c>
      <c r="B543" s="1143"/>
      <c r="C543" s="1143"/>
      <c r="D543" s="1143"/>
      <c r="E543" s="1143"/>
      <c r="F543" s="1143"/>
      <c r="G543" s="1143"/>
      <c r="H543" s="1143"/>
      <c r="I543" s="1143"/>
      <c r="J543" s="1143"/>
      <c r="K543" s="1143"/>
      <c r="L543" s="1143"/>
      <c r="M543" s="1143"/>
      <c r="N543" s="1143"/>
      <c r="O543" s="1143"/>
    </row>
    <row r="545" spans="1:15" s="140" customFormat="1" ht="14.25" customHeight="1" x14ac:dyDescent="0.2">
      <c r="A545" s="396" t="s">
        <v>50</v>
      </c>
      <c r="B545" s="1123" t="s">
        <v>289</v>
      </c>
      <c r="C545" s="1124"/>
      <c r="D545" s="1124"/>
      <c r="E545" s="1124"/>
      <c r="F545" s="1124"/>
      <c r="G545" s="1124"/>
      <c r="H545" s="1124"/>
      <c r="I545" s="1124"/>
      <c r="J545" s="1124"/>
      <c r="K545" s="1124"/>
      <c r="L545" s="1124"/>
      <c r="M545" s="1124"/>
      <c r="N545" s="1125"/>
      <c r="O545" s="1150" t="s">
        <v>60</v>
      </c>
    </row>
    <row r="546" spans="1:15" s="140" customFormat="1" ht="18" x14ac:dyDescent="0.2">
      <c r="A546" s="396" t="s">
        <v>199</v>
      </c>
      <c r="B546" s="1126"/>
      <c r="C546" s="1127"/>
      <c r="D546" s="1127"/>
      <c r="E546" s="1127"/>
      <c r="F546" s="1127"/>
      <c r="G546" s="1127"/>
      <c r="H546" s="1127"/>
      <c r="I546" s="1127"/>
      <c r="J546" s="1127"/>
      <c r="K546" s="1127"/>
      <c r="L546" s="1127"/>
      <c r="M546" s="1127"/>
      <c r="N546" s="1128"/>
      <c r="O546" s="908"/>
    </row>
    <row r="547" spans="1:15" s="140" customFormat="1" ht="18" x14ac:dyDescent="0.2">
      <c r="A547" s="396" t="s">
        <v>200</v>
      </c>
      <c r="B547" s="1123" t="s">
        <v>2991</v>
      </c>
      <c r="C547" s="1124"/>
      <c r="D547" s="1124"/>
      <c r="E547" s="1124"/>
      <c r="F547" s="1124"/>
      <c r="G547" s="1124"/>
      <c r="H547" s="1124"/>
      <c r="I547" s="1124"/>
      <c r="J547" s="1124"/>
      <c r="K547" s="1124"/>
      <c r="L547" s="1124"/>
      <c r="M547" s="1124"/>
      <c r="N547" s="1125"/>
      <c r="O547" s="908"/>
    </row>
    <row r="548" spans="1:15" s="140" customFormat="1" ht="18" x14ac:dyDescent="0.2">
      <c r="A548" s="396" t="s">
        <v>201</v>
      </c>
      <c r="B548" s="1126"/>
      <c r="C548" s="1127"/>
      <c r="D548" s="1127"/>
      <c r="E548" s="1127"/>
      <c r="F548" s="1127"/>
      <c r="G548" s="1127"/>
      <c r="H548" s="1127"/>
      <c r="I548" s="1127"/>
      <c r="J548" s="1127"/>
      <c r="K548" s="1127"/>
      <c r="L548" s="1127"/>
      <c r="M548" s="1127"/>
      <c r="N548" s="1128"/>
      <c r="O548" s="908"/>
    </row>
    <row r="549" spans="1:15" s="140" customFormat="1" ht="18" x14ac:dyDescent="0.2">
      <c r="A549" s="392"/>
      <c r="B549" s="393"/>
      <c r="C549" s="393"/>
      <c r="D549" s="393"/>
      <c r="E549" s="393"/>
      <c r="F549" s="393"/>
      <c r="G549" s="393"/>
      <c r="H549" s="393"/>
      <c r="I549" s="393"/>
      <c r="J549" s="393"/>
      <c r="K549" s="393"/>
      <c r="L549" s="397"/>
      <c r="M549" s="397"/>
      <c r="N549" s="393"/>
      <c r="O549" s="398"/>
    </row>
    <row r="550" spans="1:15" s="140" customFormat="1" ht="18" x14ac:dyDescent="0.2">
      <c r="A550" s="845"/>
      <c r="B550" s="846"/>
      <c r="C550" s="846"/>
      <c r="D550" s="846"/>
      <c r="E550" s="846"/>
      <c r="F550" s="846"/>
      <c r="G550" s="846"/>
      <c r="H550" s="846"/>
      <c r="I550" s="846"/>
      <c r="J550" s="846"/>
      <c r="K550" s="846"/>
      <c r="L550" s="401"/>
      <c r="M550" s="401"/>
      <c r="N550" s="846"/>
      <c r="O550" s="402"/>
    </row>
    <row r="551" spans="1:15" s="141" customFormat="1" ht="32.25" customHeight="1" x14ac:dyDescent="0.25">
      <c r="A551" s="403" t="s">
        <v>62</v>
      </c>
      <c r="B551" s="1129" t="s">
        <v>233</v>
      </c>
      <c r="C551" s="1129"/>
      <c r="D551" s="1129"/>
      <c r="E551" s="1129"/>
      <c r="F551" s="1129"/>
      <c r="G551" s="1129"/>
      <c r="H551" s="1129"/>
      <c r="I551" s="1129"/>
      <c r="J551" s="1129"/>
      <c r="K551" s="1129"/>
      <c r="L551" s="1129"/>
      <c r="M551" s="1129"/>
      <c r="N551" s="404" t="s">
        <v>63</v>
      </c>
      <c r="O551" s="405" t="s">
        <v>3042</v>
      </c>
    </row>
    <row r="552" spans="1:15" s="140" customFormat="1" ht="12.75" customHeight="1" x14ac:dyDescent="0.2">
      <c r="A552" s="406"/>
      <c r="B552" s="407"/>
      <c r="C552" s="407"/>
      <c r="D552" s="407"/>
      <c r="E552" s="407"/>
      <c r="F552" s="407"/>
      <c r="G552" s="407"/>
      <c r="H552" s="407"/>
      <c r="I552" s="407"/>
      <c r="J552" s="407"/>
      <c r="K552" s="407"/>
      <c r="L552" s="407"/>
      <c r="M552" s="407"/>
      <c r="N552" s="408"/>
      <c r="O552" s="409"/>
    </row>
    <row r="553" spans="1:15" s="141" customFormat="1" ht="33.75" customHeight="1" x14ac:dyDescent="0.25">
      <c r="A553" s="403" t="s">
        <v>64</v>
      </c>
      <c r="B553" s="1130">
        <v>2018011000709</v>
      </c>
      <c r="C553" s="1130"/>
      <c r="D553" s="1130"/>
      <c r="E553" s="1130"/>
      <c r="F553" s="1130"/>
      <c r="G553" s="1130"/>
      <c r="H553" s="1130"/>
      <c r="I553" s="1130"/>
      <c r="J553" s="1130"/>
      <c r="K553" s="1130"/>
      <c r="L553" s="1130"/>
      <c r="M553" s="1130"/>
      <c r="N553" s="410"/>
      <c r="O553" s="411"/>
    </row>
    <row r="554" spans="1:15" s="142" customFormat="1" ht="42" customHeight="1" x14ac:dyDescent="0.25">
      <c r="A554" s="1133" t="s">
        <v>65</v>
      </c>
      <c r="B554" s="1140"/>
      <c r="C554" s="1141"/>
      <c r="D554" s="1141"/>
      <c r="E554" s="1141"/>
      <c r="F554" s="1141"/>
      <c r="G554" s="1141"/>
      <c r="H554" s="1142"/>
      <c r="I554" s="1134" t="s">
        <v>23</v>
      </c>
      <c r="J554" s="1134"/>
      <c r="K554" s="1135" t="s">
        <v>3038</v>
      </c>
      <c r="L554" s="1135"/>
      <c r="M554" s="1135"/>
      <c r="N554" s="1135"/>
      <c r="O554" s="1135"/>
    </row>
    <row r="555" spans="1:15" s="143" customFormat="1" ht="51" customHeight="1" x14ac:dyDescent="0.25">
      <c r="A555" s="1133"/>
      <c r="B555" s="412" t="s">
        <v>32</v>
      </c>
      <c r="C555" s="412" t="s">
        <v>33</v>
      </c>
      <c r="D555" s="413" t="s">
        <v>34</v>
      </c>
      <c r="E555" s="413" t="s">
        <v>146</v>
      </c>
      <c r="F555" s="413" t="s">
        <v>142</v>
      </c>
      <c r="G555" s="413" t="s">
        <v>70</v>
      </c>
      <c r="H555" s="412" t="s">
        <v>66</v>
      </c>
      <c r="I555" s="844" t="s">
        <v>35</v>
      </c>
      <c r="J555" s="844" t="s">
        <v>36</v>
      </c>
      <c r="K555" s="844" t="s">
        <v>25</v>
      </c>
      <c r="L555" s="415" t="s">
        <v>26</v>
      </c>
      <c r="M555" s="415" t="s">
        <v>27</v>
      </c>
      <c r="N555" s="416" t="s">
        <v>28</v>
      </c>
      <c r="O555" s="417" t="s">
        <v>29</v>
      </c>
    </row>
    <row r="556" spans="1:15" s="146" customFormat="1" ht="56.25" customHeight="1" x14ac:dyDescent="0.2">
      <c r="A556" s="843" t="s">
        <v>327</v>
      </c>
      <c r="B556" s="418">
        <v>1501</v>
      </c>
      <c r="C556" s="418" t="s">
        <v>93</v>
      </c>
      <c r="D556" s="418">
        <v>22</v>
      </c>
      <c r="E556" s="418" t="s">
        <v>143</v>
      </c>
      <c r="F556" s="418" t="s">
        <v>149</v>
      </c>
      <c r="G556" s="418" t="s">
        <v>106</v>
      </c>
      <c r="H556" s="847">
        <v>11</v>
      </c>
      <c r="I556" s="418" t="s">
        <v>39</v>
      </c>
      <c r="J556" s="418"/>
      <c r="K556" s="187">
        <v>7</v>
      </c>
      <c r="L556" s="167">
        <v>146285714.2857143</v>
      </c>
      <c r="M556" s="420">
        <f>K556*L556</f>
        <v>1024000000.0000001</v>
      </c>
      <c r="N556" s="421"/>
      <c r="O556" s="420">
        <f>M556+N556</f>
        <v>1024000000.0000001</v>
      </c>
    </row>
    <row r="557" spans="1:15" s="140" customFormat="1" ht="30" customHeight="1" x14ac:dyDescent="0.2">
      <c r="A557" s="425"/>
      <c r="B557" s="418"/>
      <c r="C557" s="418"/>
      <c r="D557" s="418"/>
      <c r="E557" s="418"/>
      <c r="F557" s="418"/>
      <c r="G557" s="418"/>
      <c r="H557" s="418"/>
      <c r="I557" s="418"/>
      <c r="J557" s="418"/>
      <c r="K557" s="221"/>
      <c r="L557" s="167"/>
      <c r="M557" s="420"/>
      <c r="N557" s="421"/>
      <c r="O557" s="420"/>
    </row>
    <row r="558" spans="1:15" s="140" customFormat="1" ht="23.25" customHeight="1" x14ac:dyDescent="0.2">
      <c r="A558" s="265" t="s">
        <v>44</v>
      </c>
      <c r="B558" s="426"/>
      <c r="C558" s="426"/>
      <c r="D558" s="426"/>
      <c r="E558" s="426"/>
      <c r="F558" s="426"/>
      <c r="G558" s="426"/>
      <c r="H558" s="426"/>
      <c r="I558" s="426"/>
      <c r="J558" s="427"/>
      <c r="K558" s="428"/>
      <c r="L558" s="429"/>
      <c r="M558" s="429">
        <f>M556</f>
        <v>1024000000.0000001</v>
      </c>
      <c r="N558" s="429">
        <f t="shared" ref="N558:O558" si="49">N556</f>
        <v>0</v>
      </c>
      <c r="O558" s="429">
        <f t="shared" si="49"/>
        <v>1024000000.0000001</v>
      </c>
    </row>
    <row r="559" spans="1:15" s="140" customFormat="1" ht="18" x14ac:dyDescent="0.2">
      <c r="A559" s="1136" t="s">
        <v>3031</v>
      </c>
      <c r="B559" s="1137"/>
      <c r="C559" s="1137"/>
      <c r="D559" s="1137"/>
      <c r="E559" s="1137"/>
      <c r="F559" s="1137"/>
      <c r="G559" s="1137"/>
      <c r="H559" s="1137"/>
      <c r="I559" s="1137"/>
      <c r="J559" s="1137"/>
      <c r="K559" s="1138"/>
      <c r="L559" s="1138"/>
      <c r="M559" s="1138"/>
      <c r="N559" s="1138"/>
      <c r="O559" s="1139"/>
    </row>
    <row r="560" spans="1:15" s="144" customFormat="1" ht="39.75" customHeight="1" x14ac:dyDescent="0.25">
      <c r="A560" s="1147" t="s">
        <v>151</v>
      </c>
      <c r="B560" s="1148"/>
      <c r="C560" s="1148"/>
      <c r="D560" s="1149"/>
      <c r="E560" s="879" t="s">
        <v>2950</v>
      </c>
      <c r="F560" s="879"/>
      <c r="G560" s="879"/>
      <c r="H560" s="879"/>
      <c r="I560" s="879"/>
      <c r="J560" s="879"/>
      <c r="K560" s="879"/>
      <c r="L560" s="879"/>
      <c r="M560" s="879" t="s">
        <v>202</v>
      </c>
      <c r="N560" s="879"/>
      <c r="O560" s="879"/>
    </row>
    <row r="561" spans="1:15" s="145" customFormat="1" ht="29.25" customHeight="1" x14ac:dyDescent="0.2">
      <c r="A561" s="1147" t="s">
        <v>3048</v>
      </c>
      <c r="B561" s="1148"/>
      <c r="C561" s="1148"/>
      <c r="D561" s="1149"/>
      <c r="E561" s="890" t="str">
        <f>+A561</f>
        <v>FECHA: 27/01/2021</v>
      </c>
      <c r="F561" s="891"/>
      <c r="G561" s="891"/>
      <c r="H561" s="891"/>
      <c r="I561" s="891"/>
      <c r="J561" s="891"/>
      <c r="K561" s="891"/>
      <c r="L561" s="892"/>
      <c r="M561" s="1144" t="str">
        <f>+E561</f>
        <v>FECHA: 27/01/2021</v>
      </c>
      <c r="N561" s="1145"/>
      <c r="O561" s="1146"/>
    </row>
    <row r="562" spans="1:15" ht="21.75" customHeight="1" x14ac:dyDescent="0.25">
      <c r="A562" s="260"/>
      <c r="B562" s="260"/>
      <c r="C562" s="260"/>
      <c r="D562" s="260"/>
      <c r="E562" s="260"/>
      <c r="F562" s="260"/>
      <c r="G562" s="260"/>
      <c r="H562" s="260"/>
      <c r="I562" s="260"/>
      <c r="J562" s="260"/>
      <c r="K562" s="260"/>
      <c r="L562" s="260"/>
      <c r="M562" s="260"/>
      <c r="N562" s="260"/>
      <c r="O562" s="260"/>
    </row>
    <row r="563" spans="1:15" s="140" customFormat="1" ht="75" customHeight="1" x14ac:dyDescent="0.2">
      <c r="A563" s="1143" t="s">
        <v>3040</v>
      </c>
      <c r="B563" s="1143"/>
      <c r="C563" s="1143"/>
      <c r="D563" s="1143"/>
      <c r="E563" s="1143"/>
      <c r="F563" s="1143"/>
      <c r="G563" s="1143"/>
      <c r="H563" s="1143"/>
      <c r="I563" s="1143"/>
      <c r="J563" s="1143"/>
      <c r="K563" s="1143"/>
      <c r="L563" s="1143"/>
      <c r="M563" s="1143"/>
      <c r="N563" s="1143"/>
      <c r="O563" s="1143"/>
    </row>
    <row r="565" spans="1:15" s="140" customFormat="1" ht="14.25" customHeight="1" x14ac:dyDescent="0.2">
      <c r="A565" s="396" t="s">
        <v>50</v>
      </c>
      <c r="B565" s="1123" t="s">
        <v>289</v>
      </c>
      <c r="C565" s="1124"/>
      <c r="D565" s="1124"/>
      <c r="E565" s="1124"/>
      <c r="F565" s="1124"/>
      <c r="G565" s="1124"/>
      <c r="H565" s="1124"/>
      <c r="I565" s="1124"/>
      <c r="J565" s="1124"/>
      <c r="K565" s="1124"/>
      <c r="L565" s="1124"/>
      <c r="M565" s="1124"/>
      <c r="N565" s="1125"/>
      <c r="O565" s="1150" t="s">
        <v>60</v>
      </c>
    </row>
    <row r="566" spans="1:15" s="140" customFormat="1" ht="18" x14ac:dyDescent="0.2">
      <c r="A566" s="396" t="s">
        <v>199</v>
      </c>
      <c r="B566" s="1126"/>
      <c r="C566" s="1127"/>
      <c r="D566" s="1127"/>
      <c r="E566" s="1127"/>
      <c r="F566" s="1127"/>
      <c r="G566" s="1127"/>
      <c r="H566" s="1127"/>
      <c r="I566" s="1127"/>
      <c r="J566" s="1127"/>
      <c r="K566" s="1127"/>
      <c r="L566" s="1127"/>
      <c r="M566" s="1127"/>
      <c r="N566" s="1128"/>
      <c r="O566" s="908"/>
    </row>
    <row r="567" spans="1:15" s="140" customFormat="1" ht="18" x14ac:dyDescent="0.2">
      <c r="A567" s="396" t="s">
        <v>200</v>
      </c>
      <c r="B567" s="1123" t="s">
        <v>2991</v>
      </c>
      <c r="C567" s="1124"/>
      <c r="D567" s="1124"/>
      <c r="E567" s="1124"/>
      <c r="F567" s="1124"/>
      <c r="G567" s="1124"/>
      <c r="H567" s="1124"/>
      <c r="I567" s="1124"/>
      <c r="J567" s="1124"/>
      <c r="K567" s="1124"/>
      <c r="L567" s="1124"/>
      <c r="M567" s="1124"/>
      <c r="N567" s="1125"/>
      <c r="O567" s="908"/>
    </row>
    <row r="568" spans="1:15" s="140" customFormat="1" ht="18" x14ac:dyDescent="0.2">
      <c r="A568" s="396" t="s">
        <v>201</v>
      </c>
      <c r="B568" s="1126"/>
      <c r="C568" s="1127"/>
      <c r="D568" s="1127"/>
      <c r="E568" s="1127"/>
      <c r="F568" s="1127"/>
      <c r="G568" s="1127"/>
      <c r="H568" s="1127"/>
      <c r="I568" s="1127"/>
      <c r="J568" s="1127"/>
      <c r="K568" s="1127"/>
      <c r="L568" s="1127"/>
      <c r="M568" s="1127"/>
      <c r="N568" s="1128"/>
      <c r="O568" s="908"/>
    </row>
    <row r="569" spans="1:15" s="140" customFormat="1" ht="18" x14ac:dyDescent="0.2">
      <c r="A569" s="392"/>
      <c r="B569" s="393"/>
      <c r="C569" s="393"/>
      <c r="D569" s="393"/>
      <c r="E569" s="393"/>
      <c r="F569" s="393"/>
      <c r="G569" s="393"/>
      <c r="H569" s="393"/>
      <c r="I569" s="393"/>
      <c r="J569" s="393"/>
      <c r="K569" s="393"/>
      <c r="L569" s="397"/>
      <c r="M569" s="397"/>
      <c r="N569" s="393"/>
      <c r="O569" s="398"/>
    </row>
    <row r="570" spans="1:15" s="140" customFormat="1" ht="18" x14ac:dyDescent="0.2">
      <c r="A570" s="845"/>
      <c r="B570" s="846"/>
      <c r="C570" s="846"/>
      <c r="D570" s="846"/>
      <c r="E570" s="846"/>
      <c r="F570" s="846"/>
      <c r="G570" s="846"/>
      <c r="H570" s="846"/>
      <c r="I570" s="846"/>
      <c r="J570" s="846"/>
      <c r="K570" s="846"/>
      <c r="L570" s="401"/>
      <c r="M570" s="401"/>
      <c r="N570" s="846"/>
      <c r="O570" s="402"/>
    </row>
    <row r="571" spans="1:15" s="141" customFormat="1" ht="32.25" customHeight="1" x14ac:dyDescent="0.25">
      <c r="A571" s="403" t="s">
        <v>62</v>
      </c>
      <c r="B571" s="1129" t="s">
        <v>233</v>
      </c>
      <c r="C571" s="1129"/>
      <c r="D571" s="1129"/>
      <c r="E571" s="1129"/>
      <c r="F571" s="1129"/>
      <c r="G571" s="1129"/>
      <c r="H571" s="1129"/>
      <c r="I571" s="1129"/>
      <c r="J571" s="1129"/>
      <c r="K571" s="1129"/>
      <c r="L571" s="1129"/>
      <c r="M571" s="1129"/>
      <c r="N571" s="404" t="s">
        <v>63</v>
      </c>
      <c r="O571" s="405" t="s">
        <v>3043</v>
      </c>
    </row>
    <row r="572" spans="1:15" s="140" customFormat="1" ht="12.75" customHeight="1" x14ac:dyDescent="0.2">
      <c r="A572" s="406"/>
      <c r="B572" s="407"/>
      <c r="C572" s="407"/>
      <c r="D572" s="407"/>
      <c r="E572" s="407"/>
      <c r="F572" s="407"/>
      <c r="G572" s="407"/>
      <c r="H572" s="407"/>
      <c r="I572" s="407"/>
      <c r="J572" s="407"/>
      <c r="K572" s="407"/>
      <c r="L572" s="407"/>
      <c r="M572" s="407"/>
      <c r="N572" s="408"/>
      <c r="O572" s="409"/>
    </row>
    <row r="573" spans="1:15" s="141" customFormat="1" ht="33.75" customHeight="1" x14ac:dyDescent="0.25">
      <c r="A573" s="403" t="s">
        <v>64</v>
      </c>
      <c r="B573" s="1130">
        <v>2018011000709</v>
      </c>
      <c r="C573" s="1130"/>
      <c r="D573" s="1130"/>
      <c r="E573" s="1130"/>
      <c r="F573" s="1130"/>
      <c r="G573" s="1130"/>
      <c r="H573" s="1130"/>
      <c r="I573" s="1130"/>
      <c r="J573" s="1130"/>
      <c r="K573" s="1130"/>
      <c r="L573" s="1130"/>
      <c r="M573" s="1130"/>
      <c r="N573" s="410"/>
      <c r="O573" s="411"/>
    </row>
    <row r="574" spans="1:15" s="142" customFormat="1" ht="42" customHeight="1" x14ac:dyDescent="0.25">
      <c r="A574" s="1133" t="s">
        <v>65</v>
      </c>
      <c r="B574" s="1140"/>
      <c r="C574" s="1141"/>
      <c r="D574" s="1141"/>
      <c r="E574" s="1141"/>
      <c r="F574" s="1141"/>
      <c r="G574" s="1141"/>
      <c r="H574" s="1142"/>
      <c r="I574" s="1134" t="s">
        <v>23</v>
      </c>
      <c r="J574" s="1134"/>
      <c r="K574" s="1135" t="s">
        <v>3038</v>
      </c>
      <c r="L574" s="1135"/>
      <c r="M574" s="1135"/>
      <c r="N574" s="1135"/>
      <c r="O574" s="1135"/>
    </row>
    <row r="575" spans="1:15" s="143" customFormat="1" ht="51" customHeight="1" x14ac:dyDescent="0.25">
      <c r="A575" s="1133"/>
      <c r="B575" s="412" t="s">
        <v>32</v>
      </c>
      <c r="C575" s="412" t="s">
        <v>33</v>
      </c>
      <c r="D575" s="413" t="s">
        <v>34</v>
      </c>
      <c r="E575" s="413" t="s">
        <v>146</v>
      </c>
      <c r="F575" s="413" t="s">
        <v>142</v>
      </c>
      <c r="G575" s="413" t="s">
        <v>70</v>
      </c>
      <c r="H575" s="412" t="s">
        <v>66</v>
      </c>
      <c r="I575" s="844" t="s">
        <v>35</v>
      </c>
      <c r="J575" s="844" t="s">
        <v>36</v>
      </c>
      <c r="K575" s="844" t="s">
        <v>25</v>
      </c>
      <c r="L575" s="415" t="s">
        <v>26</v>
      </c>
      <c r="M575" s="415" t="s">
        <v>27</v>
      </c>
      <c r="N575" s="416" t="s">
        <v>28</v>
      </c>
      <c r="O575" s="417" t="s">
        <v>29</v>
      </c>
    </row>
    <row r="576" spans="1:15" s="146" customFormat="1" ht="56.25" customHeight="1" x14ac:dyDescent="0.2">
      <c r="A576" s="843" t="s">
        <v>328</v>
      </c>
      <c r="B576" s="418">
        <v>1501</v>
      </c>
      <c r="C576" s="418" t="s">
        <v>93</v>
      </c>
      <c r="D576" s="418">
        <v>22</v>
      </c>
      <c r="E576" s="418" t="s">
        <v>143</v>
      </c>
      <c r="F576" s="418" t="s">
        <v>149</v>
      </c>
      <c r="G576" s="418" t="s">
        <v>106</v>
      </c>
      <c r="H576" s="847">
        <v>11</v>
      </c>
      <c r="I576" s="418" t="s">
        <v>39</v>
      </c>
      <c r="J576" s="418"/>
      <c r="K576" s="187">
        <v>2</v>
      </c>
      <c r="L576" s="167">
        <v>138414000</v>
      </c>
      <c r="M576" s="420">
        <f>K576*L576</f>
        <v>276828000</v>
      </c>
      <c r="N576" s="421"/>
      <c r="O576" s="420">
        <f>M576+N576</f>
        <v>276828000</v>
      </c>
    </row>
    <row r="577" spans="1:15" s="140" customFormat="1" ht="30" customHeight="1" x14ac:dyDescent="0.2">
      <c r="A577" s="425"/>
      <c r="B577" s="418"/>
      <c r="C577" s="418"/>
      <c r="D577" s="418"/>
      <c r="E577" s="418"/>
      <c r="F577" s="418"/>
      <c r="G577" s="418"/>
      <c r="H577" s="418"/>
      <c r="I577" s="418"/>
      <c r="J577" s="418"/>
      <c r="K577" s="221"/>
      <c r="L577" s="167"/>
      <c r="M577" s="420"/>
      <c r="N577" s="421"/>
      <c r="O577" s="420"/>
    </row>
    <row r="578" spans="1:15" s="140" customFormat="1" ht="23.25" customHeight="1" x14ac:dyDescent="0.2">
      <c r="A578" s="265" t="s">
        <v>44</v>
      </c>
      <c r="B578" s="426"/>
      <c r="C578" s="426"/>
      <c r="D578" s="426"/>
      <c r="E578" s="426"/>
      <c r="F578" s="426"/>
      <c r="G578" s="426"/>
      <c r="H578" s="426"/>
      <c r="I578" s="426"/>
      <c r="J578" s="427"/>
      <c r="K578" s="428"/>
      <c r="L578" s="429"/>
      <c r="M578" s="429">
        <f>M576</f>
        <v>276828000</v>
      </c>
      <c r="N578" s="429">
        <f t="shared" ref="N578:O578" si="50">N576</f>
        <v>0</v>
      </c>
      <c r="O578" s="429">
        <f t="shared" si="50"/>
        <v>276828000</v>
      </c>
    </row>
    <row r="579" spans="1:15" s="140" customFormat="1" ht="18" x14ac:dyDescent="0.2">
      <c r="A579" s="1136" t="s">
        <v>3031</v>
      </c>
      <c r="B579" s="1137"/>
      <c r="C579" s="1137"/>
      <c r="D579" s="1137"/>
      <c r="E579" s="1137"/>
      <c r="F579" s="1137"/>
      <c r="G579" s="1137"/>
      <c r="H579" s="1137"/>
      <c r="I579" s="1137"/>
      <c r="J579" s="1137"/>
      <c r="K579" s="1138"/>
      <c r="L579" s="1138"/>
      <c r="M579" s="1138"/>
      <c r="N579" s="1138"/>
      <c r="O579" s="1139"/>
    </row>
    <row r="580" spans="1:15" s="144" customFormat="1" ht="39.75" customHeight="1" x14ac:dyDescent="0.25">
      <c r="A580" s="1147" t="s">
        <v>151</v>
      </c>
      <c r="B580" s="1148"/>
      <c r="C580" s="1148"/>
      <c r="D580" s="1149"/>
      <c r="E580" s="879" t="s">
        <v>2950</v>
      </c>
      <c r="F580" s="879"/>
      <c r="G580" s="879"/>
      <c r="H580" s="879"/>
      <c r="I580" s="879"/>
      <c r="J580" s="879"/>
      <c r="K580" s="879"/>
      <c r="L580" s="879"/>
      <c r="M580" s="879" t="s">
        <v>202</v>
      </c>
      <c r="N580" s="879"/>
      <c r="O580" s="879"/>
    </row>
    <row r="581" spans="1:15" s="145" customFormat="1" ht="29.25" customHeight="1" x14ac:dyDescent="0.2">
      <c r="A581" s="1147" t="s">
        <v>3048</v>
      </c>
      <c r="B581" s="1148"/>
      <c r="C581" s="1148"/>
      <c r="D581" s="1149"/>
      <c r="E581" s="890" t="str">
        <f>+A581</f>
        <v>FECHA: 27/01/2021</v>
      </c>
      <c r="F581" s="891"/>
      <c r="G581" s="891"/>
      <c r="H581" s="891"/>
      <c r="I581" s="891"/>
      <c r="J581" s="891"/>
      <c r="K581" s="891"/>
      <c r="L581" s="892"/>
      <c r="M581" s="1144" t="str">
        <f>+E581</f>
        <v>FECHA: 27/01/2021</v>
      </c>
      <c r="N581" s="1145"/>
      <c r="O581" s="1146"/>
    </row>
    <row r="582" spans="1:15" ht="21.75" customHeight="1" x14ac:dyDescent="0.25">
      <c r="A582" s="260"/>
      <c r="B582" s="260"/>
      <c r="C582" s="260"/>
      <c r="D582" s="260"/>
      <c r="E582" s="260"/>
      <c r="F582" s="260"/>
      <c r="G582" s="260"/>
      <c r="H582" s="260"/>
      <c r="I582" s="260"/>
      <c r="J582" s="260"/>
      <c r="K582" s="260"/>
      <c r="L582" s="260"/>
      <c r="M582" s="260"/>
      <c r="N582" s="260"/>
      <c r="O582" s="260"/>
    </row>
    <row r="583" spans="1:15" s="140" customFormat="1" ht="75" customHeight="1" x14ac:dyDescent="0.2">
      <c r="A583" s="1143" t="s">
        <v>3040</v>
      </c>
      <c r="B583" s="1143"/>
      <c r="C583" s="1143"/>
      <c r="D583" s="1143"/>
      <c r="E583" s="1143"/>
      <c r="F583" s="1143"/>
      <c r="G583" s="1143"/>
      <c r="H583" s="1143"/>
      <c r="I583" s="1143"/>
      <c r="J583" s="1143"/>
      <c r="K583" s="1143"/>
      <c r="L583" s="1143"/>
      <c r="M583" s="1143"/>
      <c r="N583" s="1143"/>
      <c r="O583" s="1143"/>
    </row>
    <row r="585" spans="1:15" s="140" customFormat="1" ht="14.25" customHeight="1" x14ac:dyDescent="0.2">
      <c r="A585" s="396" t="s">
        <v>50</v>
      </c>
      <c r="B585" s="1123" t="s">
        <v>289</v>
      </c>
      <c r="C585" s="1124"/>
      <c r="D585" s="1124"/>
      <c r="E585" s="1124"/>
      <c r="F585" s="1124"/>
      <c r="G585" s="1124"/>
      <c r="H585" s="1124"/>
      <c r="I585" s="1124"/>
      <c r="J585" s="1124"/>
      <c r="K585" s="1124"/>
      <c r="L585" s="1124"/>
      <c r="M585" s="1124"/>
      <c r="N585" s="1125"/>
      <c r="O585" s="1150" t="s">
        <v>60</v>
      </c>
    </row>
    <row r="586" spans="1:15" s="140" customFormat="1" ht="18" x14ac:dyDescent="0.2">
      <c r="A586" s="396" t="s">
        <v>199</v>
      </c>
      <c r="B586" s="1126"/>
      <c r="C586" s="1127"/>
      <c r="D586" s="1127"/>
      <c r="E586" s="1127"/>
      <c r="F586" s="1127"/>
      <c r="G586" s="1127"/>
      <c r="H586" s="1127"/>
      <c r="I586" s="1127"/>
      <c r="J586" s="1127"/>
      <c r="K586" s="1127"/>
      <c r="L586" s="1127"/>
      <c r="M586" s="1127"/>
      <c r="N586" s="1128"/>
      <c r="O586" s="908"/>
    </row>
    <row r="587" spans="1:15" s="140" customFormat="1" ht="18" x14ac:dyDescent="0.2">
      <c r="A587" s="396" t="s">
        <v>200</v>
      </c>
      <c r="B587" s="1123" t="s">
        <v>2991</v>
      </c>
      <c r="C587" s="1124"/>
      <c r="D587" s="1124"/>
      <c r="E587" s="1124"/>
      <c r="F587" s="1124"/>
      <c r="G587" s="1124"/>
      <c r="H587" s="1124"/>
      <c r="I587" s="1124"/>
      <c r="J587" s="1124"/>
      <c r="K587" s="1124"/>
      <c r="L587" s="1124"/>
      <c r="M587" s="1124"/>
      <c r="N587" s="1125"/>
      <c r="O587" s="908"/>
    </row>
    <row r="588" spans="1:15" s="140" customFormat="1" ht="18" x14ac:dyDescent="0.2">
      <c r="A588" s="396" t="s">
        <v>201</v>
      </c>
      <c r="B588" s="1126"/>
      <c r="C588" s="1127"/>
      <c r="D588" s="1127"/>
      <c r="E588" s="1127"/>
      <c r="F588" s="1127"/>
      <c r="G588" s="1127"/>
      <c r="H588" s="1127"/>
      <c r="I588" s="1127"/>
      <c r="J588" s="1127"/>
      <c r="K588" s="1127"/>
      <c r="L588" s="1127"/>
      <c r="M588" s="1127"/>
      <c r="N588" s="1128"/>
      <c r="O588" s="908"/>
    </row>
    <row r="589" spans="1:15" s="140" customFormat="1" ht="18" x14ac:dyDescent="0.2">
      <c r="A589" s="392"/>
      <c r="B589" s="393"/>
      <c r="C589" s="393"/>
      <c r="D589" s="393"/>
      <c r="E589" s="393"/>
      <c r="F589" s="393"/>
      <c r="G589" s="393"/>
      <c r="H589" s="393"/>
      <c r="I589" s="393"/>
      <c r="J589" s="393"/>
      <c r="K589" s="393"/>
      <c r="L589" s="397"/>
      <c r="M589" s="397"/>
      <c r="N589" s="393"/>
      <c r="O589" s="398"/>
    </row>
    <row r="590" spans="1:15" s="140" customFormat="1" ht="18" x14ac:dyDescent="0.2">
      <c r="A590" s="845"/>
      <c r="B590" s="846"/>
      <c r="C590" s="846"/>
      <c r="D590" s="846"/>
      <c r="E590" s="846"/>
      <c r="F590" s="846"/>
      <c r="G590" s="846"/>
      <c r="H590" s="846"/>
      <c r="I590" s="846"/>
      <c r="J590" s="846"/>
      <c r="K590" s="846"/>
      <c r="L590" s="401"/>
      <c r="M590" s="401"/>
      <c r="N590" s="846"/>
      <c r="O590" s="402"/>
    </row>
    <row r="591" spans="1:15" s="141" customFormat="1" ht="32.25" customHeight="1" x14ac:dyDescent="0.25">
      <c r="A591" s="403" t="s">
        <v>62</v>
      </c>
      <c r="B591" s="1129" t="s">
        <v>233</v>
      </c>
      <c r="C591" s="1129"/>
      <c r="D591" s="1129"/>
      <c r="E591" s="1129"/>
      <c r="F591" s="1129"/>
      <c r="G591" s="1129"/>
      <c r="H591" s="1129"/>
      <c r="I591" s="1129"/>
      <c r="J591" s="1129"/>
      <c r="K591" s="1129"/>
      <c r="L591" s="1129"/>
      <c r="M591" s="1129"/>
      <c r="N591" s="404" t="s">
        <v>63</v>
      </c>
      <c r="O591" s="405" t="s">
        <v>3044</v>
      </c>
    </row>
    <row r="592" spans="1:15" s="140" customFormat="1" ht="12.75" customHeight="1" x14ac:dyDescent="0.2">
      <c r="A592" s="406"/>
      <c r="B592" s="407"/>
      <c r="C592" s="407"/>
      <c r="D592" s="407"/>
      <c r="E592" s="407"/>
      <c r="F592" s="407"/>
      <c r="G592" s="407"/>
      <c r="H592" s="407"/>
      <c r="I592" s="407"/>
      <c r="J592" s="407"/>
      <c r="K592" s="407"/>
      <c r="L592" s="407"/>
      <c r="M592" s="407"/>
      <c r="N592" s="408"/>
      <c r="O592" s="409"/>
    </row>
    <row r="593" spans="1:15" s="141" customFormat="1" ht="33.75" customHeight="1" x14ac:dyDescent="0.25">
      <c r="A593" s="403" t="s">
        <v>64</v>
      </c>
      <c r="B593" s="1130">
        <v>2018011000709</v>
      </c>
      <c r="C593" s="1130"/>
      <c r="D593" s="1130"/>
      <c r="E593" s="1130"/>
      <c r="F593" s="1130"/>
      <c r="G593" s="1130"/>
      <c r="H593" s="1130"/>
      <c r="I593" s="1130"/>
      <c r="J593" s="1130"/>
      <c r="K593" s="1130"/>
      <c r="L593" s="1130"/>
      <c r="M593" s="1130"/>
      <c r="N593" s="410"/>
      <c r="O593" s="411"/>
    </row>
    <row r="594" spans="1:15" s="142" customFormat="1" ht="42" customHeight="1" x14ac:dyDescent="0.25">
      <c r="A594" s="1133" t="s">
        <v>65</v>
      </c>
      <c r="B594" s="1140"/>
      <c r="C594" s="1141"/>
      <c r="D594" s="1141"/>
      <c r="E594" s="1141"/>
      <c r="F594" s="1141"/>
      <c r="G594" s="1141"/>
      <c r="H594" s="1142"/>
      <c r="I594" s="1134" t="s">
        <v>23</v>
      </c>
      <c r="J594" s="1134"/>
      <c r="K594" s="1135" t="s">
        <v>3038</v>
      </c>
      <c r="L594" s="1135"/>
      <c r="M594" s="1135"/>
      <c r="N594" s="1135"/>
      <c r="O594" s="1135"/>
    </row>
    <row r="595" spans="1:15" s="143" customFormat="1" ht="51" customHeight="1" x14ac:dyDescent="0.25">
      <c r="A595" s="1133"/>
      <c r="B595" s="412" t="s">
        <v>32</v>
      </c>
      <c r="C595" s="412" t="s">
        <v>33</v>
      </c>
      <c r="D595" s="413" t="s">
        <v>34</v>
      </c>
      <c r="E595" s="413" t="s">
        <v>146</v>
      </c>
      <c r="F595" s="413" t="s">
        <v>142</v>
      </c>
      <c r="G595" s="413" t="s">
        <v>70</v>
      </c>
      <c r="H595" s="412" t="s">
        <v>66</v>
      </c>
      <c r="I595" s="844" t="s">
        <v>35</v>
      </c>
      <c r="J595" s="844" t="s">
        <v>36</v>
      </c>
      <c r="K595" s="844" t="s">
        <v>25</v>
      </c>
      <c r="L595" s="415" t="s">
        <v>26</v>
      </c>
      <c r="M595" s="415" t="s">
        <v>27</v>
      </c>
      <c r="N595" s="416" t="s">
        <v>28</v>
      </c>
      <c r="O595" s="417" t="s">
        <v>29</v>
      </c>
    </row>
    <row r="596" spans="1:15" s="146" customFormat="1" ht="56.25" customHeight="1" x14ac:dyDescent="0.2">
      <c r="A596" s="843" t="s">
        <v>329</v>
      </c>
      <c r="B596" s="418">
        <v>1501</v>
      </c>
      <c r="C596" s="418" t="s">
        <v>93</v>
      </c>
      <c r="D596" s="418">
        <v>22</v>
      </c>
      <c r="E596" s="418" t="s">
        <v>143</v>
      </c>
      <c r="F596" s="418" t="s">
        <v>149</v>
      </c>
      <c r="G596" s="418" t="s">
        <v>106</v>
      </c>
      <c r="H596" s="847">
        <v>11</v>
      </c>
      <c r="I596" s="418" t="s">
        <v>39</v>
      </c>
      <c r="J596" s="418"/>
      <c r="K596" s="187">
        <v>1</v>
      </c>
      <c r="L596" s="167">
        <v>4089578000</v>
      </c>
      <c r="M596" s="420">
        <f>K596*L596</f>
        <v>4089578000</v>
      </c>
      <c r="N596" s="421"/>
      <c r="O596" s="420">
        <f>M596+N596</f>
        <v>4089578000</v>
      </c>
    </row>
    <row r="597" spans="1:15" s="140" customFormat="1" ht="30" customHeight="1" x14ac:dyDescent="0.2">
      <c r="A597" s="425"/>
      <c r="B597" s="418"/>
      <c r="C597" s="418"/>
      <c r="D597" s="418"/>
      <c r="E597" s="418"/>
      <c r="F597" s="418"/>
      <c r="G597" s="418"/>
      <c r="H597" s="418"/>
      <c r="I597" s="418"/>
      <c r="J597" s="418"/>
      <c r="K597" s="221"/>
      <c r="L597" s="167"/>
      <c r="M597" s="420"/>
      <c r="N597" s="421"/>
      <c r="O597" s="420"/>
    </row>
    <row r="598" spans="1:15" s="140" customFormat="1" ht="23.25" customHeight="1" x14ac:dyDescent="0.2">
      <c r="A598" s="265" t="s">
        <v>44</v>
      </c>
      <c r="B598" s="426"/>
      <c r="C598" s="426"/>
      <c r="D598" s="426"/>
      <c r="E598" s="426"/>
      <c r="F598" s="426"/>
      <c r="G598" s="426"/>
      <c r="H598" s="426"/>
      <c r="I598" s="426"/>
      <c r="J598" s="427"/>
      <c r="K598" s="428"/>
      <c r="L598" s="429"/>
      <c r="M598" s="429">
        <f>M596</f>
        <v>4089578000</v>
      </c>
      <c r="N598" s="429">
        <f t="shared" ref="N598:O598" si="51">N596</f>
        <v>0</v>
      </c>
      <c r="O598" s="429">
        <f t="shared" si="51"/>
        <v>4089578000</v>
      </c>
    </row>
    <row r="599" spans="1:15" s="140" customFormat="1" ht="18" x14ac:dyDescent="0.2">
      <c r="A599" s="1136" t="s">
        <v>3031</v>
      </c>
      <c r="B599" s="1137"/>
      <c r="C599" s="1137"/>
      <c r="D599" s="1137"/>
      <c r="E599" s="1137"/>
      <c r="F599" s="1137"/>
      <c r="G599" s="1137"/>
      <c r="H599" s="1137"/>
      <c r="I599" s="1137"/>
      <c r="J599" s="1137"/>
      <c r="K599" s="1138"/>
      <c r="L599" s="1138"/>
      <c r="M599" s="1138"/>
      <c r="N599" s="1138"/>
      <c r="O599" s="1139"/>
    </row>
    <row r="600" spans="1:15" s="144" customFormat="1" ht="39.75" customHeight="1" x14ac:dyDescent="0.25">
      <c r="A600" s="1147" t="s">
        <v>151</v>
      </c>
      <c r="B600" s="1148"/>
      <c r="C600" s="1148"/>
      <c r="D600" s="1149"/>
      <c r="E600" s="879" t="s">
        <v>2950</v>
      </c>
      <c r="F600" s="879"/>
      <c r="G600" s="879"/>
      <c r="H600" s="879"/>
      <c r="I600" s="879"/>
      <c r="J600" s="879"/>
      <c r="K600" s="879"/>
      <c r="L600" s="879"/>
      <c r="M600" s="879" t="s">
        <v>202</v>
      </c>
      <c r="N600" s="879"/>
      <c r="O600" s="879"/>
    </row>
    <row r="601" spans="1:15" s="145" customFormat="1" ht="29.25" customHeight="1" x14ac:dyDescent="0.2">
      <c r="A601" s="1147" t="s">
        <v>3048</v>
      </c>
      <c r="B601" s="1148"/>
      <c r="C601" s="1148"/>
      <c r="D601" s="1149"/>
      <c r="E601" s="890" t="str">
        <f>+A601</f>
        <v>FECHA: 27/01/2021</v>
      </c>
      <c r="F601" s="891"/>
      <c r="G601" s="891"/>
      <c r="H601" s="891"/>
      <c r="I601" s="891"/>
      <c r="J601" s="891"/>
      <c r="K601" s="891"/>
      <c r="L601" s="892"/>
      <c r="M601" s="1144" t="str">
        <f>+E601</f>
        <v>FECHA: 27/01/2021</v>
      </c>
      <c r="N601" s="1145"/>
      <c r="O601" s="1146"/>
    </row>
    <row r="602" spans="1:15" ht="21.75" customHeight="1" x14ac:dyDescent="0.25">
      <c r="A602" s="260"/>
      <c r="B602" s="260"/>
      <c r="C602" s="260"/>
      <c r="D602" s="260"/>
      <c r="E602" s="260"/>
      <c r="F602" s="260"/>
      <c r="G602" s="260"/>
      <c r="H602" s="260"/>
      <c r="I602" s="260"/>
      <c r="J602" s="260"/>
      <c r="K602" s="260"/>
      <c r="L602" s="260"/>
      <c r="M602" s="260"/>
      <c r="N602" s="260"/>
      <c r="O602" s="260"/>
    </row>
    <row r="603" spans="1:15" s="140" customFormat="1" ht="75" customHeight="1" x14ac:dyDescent="0.2">
      <c r="A603" s="1143" t="s">
        <v>3040</v>
      </c>
      <c r="B603" s="1143"/>
      <c r="C603" s="1143"/>
      <c r="D603" s="1143"/>
      <c r="E603" s="1143"/>
      <c r="F603" s="1143"/>
      <c r="G603" s="1143"/>
      <c r="H603" s="1143"/>
      <c r="I603" s="1143"/>
      <c r="J603" s="1143"/>
      <c r="K603" s="1143"/>
      <c r="L603" s="1143"/>
      <c r="M603" s="1143"/>
      <c r="N603" s="1143"/>
      <c r="O603" s="1143"/>
    </row>
    <row r="605" spans="1:15" s="140" customFormat="1" ht="14.25" customHeight="1" x14ac:dyDescent="0.2">
      <c r="A605" s="396" t="s">
        <v>50</v>
      </c>
      <c r="B605" s="1123" t="s">
        <v>289</v>
      </c>
      <c r="C605" s="1124"/>
      <c r="D605" s="1124"/>
      <c r="E605" s="1124"/>
      <c r="F605" s="1124"/>
      <c r="G605" s="1124"/>
      <c r="H605" s="1124"/>
      <c r="I605" s="1124"/>
      <c r="J605" s="1124"/>
      <c r="K605" s="1124"/>
      <c r="L605" s="1124"/>
      <c r="M605" s="1124"/>
      <c r="N605" s="1125"/>
      <c r="O605" s="1150" t="s">
        <v>60</v>
      </c>
    </row>
    <row r="606" spans="1:15" s="140" customFormat="1" ht="18" x14ac:dyDescent="0.2">
      <c r="A606" s="396" t="s">
        <v>199</v>
      </c>
      <c r="B606" s="1126"/>
      <c r="C606" s="1127"/>
      <c r="D606" s="1127"/>
      <c r="E606" s="1127"/>
      <c r="F606" s="1127"/>
      <c r="G606" s="1127"/>
      <c r="H606" s="1127"/>
      <c r="I606" s="1127"/>
      <c r="J606" s="1127"/>
      <c r="K606" s="1127"/>
      <c r="L606" s="1127"/>
      <c r="M606" s="1127"/>
      <c r="N606" s="1128"/>
      <c r="O606" s="908"/>
    </row>
    <row r="607" spans="1:15" s="140" customFormat="1" ht="18" x14ac:dyDescent="0.2">
      <c r="A607" s="396" t="s">
        <v>200</v>
      </c>
      <c r="B607" s="1123" t="s">
        <v>2991</v>
      </c>
      <c r="C607" s="1124"/>
      <c r="D607" s="1124"/>
      <c r="E607" s="1124"/>
      <c r="F607" s="1124"/>
      <c r="G607" s="1124"/>
      <c r="H607" s="1124"/>
      <c r="I607" s="1124"/>
      <c r="J607" s="1124"/>
      <c r="K607" s="1124"/>
      <c r="L607" s="1124"/>
      <c r="M607" s="1124"/>
      <c r="N607" s="1125"/>
      <c r="O607" s="908"/>
    </row>
    <row r="608" spans="1:15" s="140" customFormat="1" ht="18" x14ac:dyDescent="0.2">
      <c r="A608" s="396" t="s">
        <v>201</v>
      </c>
      <c r="B608" s="1126"/>
      <c r="C608" s="1127"/>
      <c r="D608" s="1127"/>
      <c r="E608" s="1127"/>
      <c r="F608" s="1127"/>
      <c r="G608" s="1127"/>
      <c r="H608" s="1127"/>
      <c r="I608" s="1127"/>
      <c r="J608" s="1127"/>
      <c r="K608" s="1127"/>
      <c r="L608" s="1127"/>
      <c r="M608" s="1127"/>
      <c r="N608" s="1128"/>
      <c r="O608" s="908"/>
    </row>
    <row r="609" spans="1:15" s="140" customFormat="1" ht="18" x14ac:dyDescent="0.2">
      <c r="A609" s="392"/>
      <c r="B609" s="393"/>
      <c r="C609" s="393"/>
      <c r="D609" s="393"/>
      <c r="E609" s="393"/>
      <c r="F609" s="393"/>
      <c r="G609" s="393"/>
      <c r="H609" s="393"/>
      <c r="I609" s="393"/>
      <c r="J609" s="393"/>
      <c r="K609" s="393"/>
      <c r="L609" s="397"/>
      <c r="M609" s="397"/>
      <c r="N609" s="393"/>
      <c r="O609" s="398"/>
    </row>
    <row r="610" spans="1:15" s="140" customFormat="1" ht="18" x14ac:dyDescent="0.2">
      <c r="A610" s="845"/>
      <c r="B610" s="846"/>
      <c r="C610" s="846"/>
      <c r="D610" s="846"/>
      <c r="E610" s="846"/>
      <c r="F610" s="846"/>
      <c r="G610" s="846"/>
      <c r="H610" s="846"/>
      <c r="I610" s="846"/>
      <c r="J610" s="846"/>
      <c r="K610" s="846"/>
      <c r="L610" s="401"/>
      <c r="M610" s="401"/>
      <c r="N610" s="846"/>
      <c r="O610" s="402"/>
    </row>
    <row r="611" spans="1:15" s="141" customFormat="1" ht="32.25" customHeight="1" x14ac:dyDescent="0.25">
      <c r="A611" s="403" t="s">
        <v>62</v>
      </c>
      <c r="B611" s="1129" t="s">
        <v>233</v>
      </c>
      <c r="C611" s="1129"/>
      <c r="D611" s="1129"/>
      <c r="E611" s="1129"/>
      <c r="F611" s="1129"/>
      <c r="G611" s="1129"/>
      <c r="H611" s="1129"/>
      <c r="I611" s="1129"/>
      <c r="J611" s="1129"/>
      <c r="K611" s="1129"/>
      <c r="L611" s="1129"/>
      <c r="M611" s="1129"/>
      <c r="N611" s="404" t="s">
        <v>63</v>
      </c>
      <c r="O611" s="405" t="s">
        <v>3045</v>
      </c>
    </row>
    <row r="612" spans="1:15" s="140" customFormat="1" ht="12.75" customHeight="1" x14ac:dyDescent="0.2">
      <c r="A612" s="406"/>
      <c r="B612" s="407"/>
      <c r="C612" s="407"/>
      <c r="D612" s="407"/>
      <c r="E612" s="407"/>
      <c r="F612" s="407"/>
      <c r="G612" s="407"/>
      <c r="H612" s="407"/>
      <c r="I612" s="407"/>
      <c r="J612" s="407"/>
      <c r="K612" s="407"/>
      <c r="L612" s="407"/>
      <c r="M612" s="407"/>
      <c r="N612" s="408"/>
      <c r="O612" s="409"/>
    </row>
    <row r="613" spans="1:15" s="141" customFormat="1" ht="33.75" customHeight="1" x14ac:dyDescent="0.25">
      <c r="A613" s="403" t="s">
        <v>64</v>
      </c>
      <c r="B613" s="1130">
        <v>2018011000709</v>
      </c>
      <c r="C613" s="1130"/>
      <c r="D613" s="1130"/>
      <c r="E613" s="1130"/>
      <c r="F613" s="1130"/>
      <c r="G613" s="1130"/>
      <c r="H613" s="1130"/>
      <c r="I613" s="1130"/>
      <c r="J613" s="1130"/>
      <c r="K613" s="1130"/>
      <c r="L613" s="1130"/>
      <c r="M613" s="1130"/>
      <c r="N613" s="410"/>
      <c r="O613" s="411"/>
    </row>
    <row r="614" spans="1:15" s="142" customFormat="1" ht="42" customHeight="1" x14ac:dyDescent="0.25">
      <c r="A614" s="1133" t="s">
        <v>65</v>
      </c>
      <c r="B614" s="1140"/>
      <c r="C614" s="1141"/>
      <c r="D614" s="1141"/>
      <c r="E614" s="1141"/>
      <c r="F614" s="1141"/>
      <c r="G614" s="1141"/>
      <c r="H614" s="1142"/>
      <c r="I614" s="1134" t="s">
        <v>23</v>
      </c>
      <c r="J614" s="1134"/>
      <c r="K614" s="1135" t="s">
        <v>3038</v>
      </c>
      <c r="L614" s="1135"/>
      <c r="M614" s="1135"/>
      <c r="N614" s="1135"/>
      <c r="O614" s="1135"/>
    </row>
    <row r="615" spans="1:15" s="143" customFormat="1" ht="51" customHeight="1" x14ac:dyDescent="0.25">
      <c r="A615" s="1133"/>
      <c r="B615" s="412" t="s">
        <v>32</v>
      </c>
      <c r="C615" s="412" t="s">
        <v>33</v>
      </c>
      <c r="D615" s="413" t="s">
        <v>34</v>
      </c>
      <c r="E615" s="413" t="s">
        <v>146</v>
      </c>
      <c r="F615" s="413" t="s">
        <v>142</v>
      </c>
      <c r="G615" s="413" t="s">
        <v>70</v>
      </c>
      <c r="H615" s="412" t="s">
        <v>66</v>
      </c>
      <c r="I615" s="844" t="s">
        <v>35</v>
      </c>
      <c r="J615" s="844" t="s">
        <v>36</v>
      </c>
      <c r="K615" s="844" t="s">
        <v>25</v>
      </c>
      <c r="L615" s="415" t="s">
        <v>26</v>
      </c>
      <c r="M615" s="415" t="s">
        <v>27</v>
      </c>
      <c r="N615" s="416" t="s">
        <v>28</v>
      </c>
      <c r="O615" s="417" t="s">
        <v>29</v>
      </c>
    </row>
    <row r="616" spans="1:15" s="146" customFormat="1" ht="56.25" customHeight="1" x14ac:dyDescent="0.2">
      <c r="A616" s="843" t="s">
        <v>330</v>
      </c>
      <c r="B616" s="418">
        <v>1501</v>
      </c>
      <c r="C616" s="418" t="s">
        <v>93</v>
      </c>
      <c r="D616" s="418">
        <v>22</v>
      </c>
      <c r="E616" s="418" t="s">
        <v>143</v>
      </c>
      <c r="F616" s="418" t="s">
        <v>149</v>
      </c>
      <c r="G616" s="418" t="s">
        <v>106</v>
      </c>
      <c r="H616" s="847">
        <v>11</v>
      </c>
      <c r="I616" s="418" t="s">
        <v>39</v>
      </c>
      <c r="J616" s="418"/>
      <c r="K616" s="187">
        <v>280</v>
      </c>
      <c r="L616" s="167">
        <v>8839000</v>
      </c>
      <c r="M616" s="420">
        <f>K616*L616</f>
        <v>2474920000</v>
      </c>
      <c r="N616" s="421"/>
      <c r="O616" s="420">
        <f>M616+N616</f>
        <v>2474920000</v>
      </c>
    </row>
    <row r="617" spans="1:15" s="140" customFormat="1" ht="30" customHeight="1" x14ac:dyDescent="0.2">
      <c r="A617" s="425"/>
      <c r="B617" s="418"/>
      <c r="C617" s="418"/>
      <c r="D617" s="418"/>
      <c r="E617" s="418"/>
      <c r="F617" s="418"/>
      <c r="G617" s="418"/>
      <c r="H617" s="418"/>
      <c r="I617" s="418"/>
      <c r="J617" s="418"/>
      <c r="K617" s="221"/>
      <c r="L617" s="167"/>
      <c r="M617" s="420"/>
      <c r="N617" s="421"/>
      <c r="O617" s="420"/>
    </row>
    <row r="618" spans="1:15" s="140" customFormat="1" ht="23.25" customHeight="1" x14ac:dyDescent="0.2">
      <c r="A618" s="265" t="s">
        <v>44</v>
      </c>
      <c r="B618" s="426"/>
      <c r="C618" s="426"/>
      <c r="D618" s="426"/>
      <c r="E618" s="426"/>
      <c r="F618" s="426"/>
      <c r="G618" s="426"/>
      <c r="H618" s="426"/>
      <c r="I618" s="426"/>
      <c r="J618" s="427"/>
      <c r="K618" s="428"/>
      <c r="L618" s="429"/>
      <c r="M618" s="429">
        <f>M616</f>
        <v>2474920000</v>
      </c>
      <c r="N618" s="429">
        <f t="shared" ref="N618:O618" si="52">N616</f>
        <v>0</v>
      </c>
      <c r="O618" s="429">
        <f t="shared" si="52"/>
        <v>2474920000</v>
      </c>
    </row>
    <row r="619" spans="1:15" s="140" customFormat="1" ht="18" x14ac:dyDescent="0.2">
      <c r="A619" s="1136" t="s">
        <v>3031</v>
      </c>
      <c r="B619" s="1137"/>
      <c r="C619" s="1137"/>
      <c r="D619" s="1137"/>
      <c r="E619" s="1137"/>
      <c r="F619" s="1137"/>
      <c r="G619" s="1137"/>
      <c r="H619" s="1137"/>
      <c r="I619" s="1137"/>
      <c r="J619" s="1137"/>
      <c r="K619" s="1138"/>
      <c r="L619" s="1138"/>
      <c r="M619" s="1138"/>
      <c r="N619" s="1138"/>
      <c r="O619" s="1139"/>
    </row>
    <row r="620" spans="1:15" s="144" customFormat="1" ht="39.75" customHeight="1" x14ac:dyDescent="0.25">
      <c r="A620" s="1147" t="s">
        <v>151</v>
      </c>
      <c r="B620" s="1148"/>
      <c r="C620" s="1148"/>
      <c r="D620" s="1149"/>
      <c r="E620" s="879" t="s">
        <v>2950</v>
      </c>
      <c r="F620" s="879"/>
      <c r="G620" s="879"/>
      <c r="H620" s="879"/>
      <c r="I620" s="879"/>
      <c r="J620" s="879"/>
      <c r="K620" s="879"/>
      <c r="L620" s="879"/>
      <c r="M620" s="879" t="s">
        <v>202</v>
      </c>
      <c r="N620" s="879"/>
      <c r="O620" s="879"/>
    </row>
    <row r="621" spans="1:15" s="145" customFormat="1" ht="29.25" customHeight="1" x14ac:dyDescent="0.2">
      <c r="A621" s="1147" t="s">
        <v>3048</v>
      </c>
      <c r="B621" s="1148"/>
      <c r="C621" s="1148"/>
      <c r="D621" s="1149"/>
      <c r="E621" s="890" t="str">
        <f>+A621</f>
        <v>FECHA: 27/01/2021</v>
      </c>
      <c r="F621" s="891"/>
      <c r="G621" s="891"/>
      <c r="H621" s="891"/>
      <c r="I621" s="891"/>
      <c r="J621" s="891"/>
      <c r="K621" s="891"/>
      <c r="L621" s="892"/>
      <c r="M621" s="1144" t="str">
        <f>+E621</f>
        <v>FECHA: 27/01/2021</v>
      </c>
      <c r="N621" s="1145"/>
      <c r="O621" s="1146"/>
    </row>
    <row r="622" spans="1:15" ht="21.75" customHeight="1" x14ac:dyDescent="0.25">
      <c r="A622" s="260"/>
      <c r="B622" s="260"/>
      <c r="C622" s="260"/>
      <c r="D622" s="260"/>
      <c r="E622" s="260"/>
      <c r="F622" s="260"/>
      <c r="G622" s="260"/>
      <c r="H622" s="260"/>
      <c r="I622" s="260"/>
      <c r="J622" s="260"/>
      <c r="K622" s="260"/>
      <c r="L622" s="260"/>
      <c r="M622" s="260"/>
      <c r="N622" s="260"/>
      <c r="O622" s="260"/>
    </row>
    <row r="623" spans="1:15" s="140" customFormat="1" ht="75" customHeight="1" x14ac:dyDescent="0.2">
      <c r="A623" s="1143" t="s">
        <v>3040</v>
      </c>
      <c r="B623" s="1143"/>
      <c r="C623" s="1143"/>
      <c r="D623" s="1143"/>
      <c r="E623" s="1143"/>
      <c r="F623" s="1143"/>
      <c r="G623" s="1143"/>
      <c r="H623" s="1143"/>
      <c r="I623" s="1143"/>
      <c r="J623" s="1143"/>
      <c r="K623" s="1143"/>
      <c r="L623" s="1143"/>
      <c r="M623" s="1143"/>
      <c r="N623" s="1143"/>
      <c r="O623" s="1143"/>
    </row>
    <row r="625" spans="1:15" s="140" customFormat="1" ht="14.25" customHeight="1" x14ac:dyDescent="0.2">
      <c r="A625" s="396" t="s">
        <v>50</v>
      </c>
      <c r="B625" s="1123" t="s">
        <v>289</v>
      </c>
      <c r="C625" s="1124"/>
      <c r="D625" s="1124"/>
      <c r="E625" s="1124"/>
      <c r="F625" s="1124"/>
      <c r="G625" s="1124"/>
      <c r="H625" s="1124"/>
      <c r="I625" s="1124"/>
      <c r="J625" s="1124"/>
      <c r="K625" s="1124"/>
      <c r="L625" s="1124"/>
      <c r="M625" s="1124"/>
      <c r="N625" s="1125"/>
      <c r="O625" s="1150" t="s">
        <v>60</v>
      </c>
    </row>
    <row r="626" spans="1:15" s="140" customFormat="1" ht="18" x14ac:dyDescent="0.2">
      <c r="A626" s="396" t="s">
        <v>199</v>
      </c>
      <c r="B626" s="1126"/>
      <c r="C626" s="1127"/>
      <c r="D626" s="1127"/>
      <c r="E626" s="1127"/>
      <c r="F626" s="1127"/>
      <c r="G626" s="1127"/>
      <c r="H626" s="1127"/>
      <c r="I626" s="1127"/>
      <c r="J626" s="1127"/>
      <c r="K626" s="1127"/>
      <c r="L626" s="1127"/>
      <c r="M626" s="1127"/>
      <c r="N626" s="1128"/>
      <c r="O626" s="908"/>
    </row>
    <row r="627" spans="1:15" s="140" customFormat="1" ht="18" x14ac:dyDescent="0.2">
      <c r="A627" s="396" t="s">
        <v>200</v>
      </c>
      <c r="B627" s="1123" t="s">
        <v>2991</v>
      </c>
      <c r="C627" s="1124"/>
      <c r="D627" s="1124"/>
      <c r="E627" s="1124"/>
      <c r="F627" s="1124"/>
      <c r="G627" s="1124"/>
      <c r="H627" s="1124"/>
      <c r="I627" s="1124"/>
      <c r="J627" s="1124"/>
      <c r="K627" s="1124"/>
      <c r="L627" s="1124"/>
      <c r="M627" s="1124"/>
      <c r="N627" s="1125"/>
      <c r="O627" s="908"/>
    </row>
    <row r="628" spans="1:15" s="140" customFormat="1" ht="18" x14ac:dyDescent="0.2">
      <c r="A628" s="396" t="s">
        <v>201</v>
      </c>
      <c r="B628" s="1126"/>
      <c r="C628" s="1127"/>
      <c r="D628" s="1127"/>
      <c r="E628" s="1127"/>
      <c r="F628" s="1127"/>
      <c r="G628" s="1127"/>
      <c r="H628" s="1127"/>
      <c r="I628" s="1127"/>
      <c r="J628" s="1127"/>
      <c r="K628" s="1127"/>
      <c r="L628" s="1127"/>
      <c r="M628" s="1127"/>
      <c r="N628" s="1128"/>
      <c r="O628" s="908"/>
    </row>
    <row r="629" spans="1:15" s="140" customFormat="1" ht="18" x14ac:dyDescent="0.2">
      <c r="A629" s="392"/>
      <c r="B629" s="393"/>
      <c r="C629" s="393"/>
      <c r="D629" s="393"/>
      <c r="E629" s="393"/>
      <c r="F629" s="393"/>
      <c r="G629" s="393"/>
      <c r="H629" s="393"/>
      <c r="I629" s="393"/>
      <c r="J629" s="393"/>
      <c r="K629" s="393"/>
      <c r="L629" s="397"/>
      <c r="M629" s="397"/>
      <c r="N629" s="393"/>
      <c r="O629" s="398"/>
    </row>
    <row r="630" spans="1:15" s="140" customFormat="1" ht="18" x14ac:dyDescent="0.2">
      <c r="A630" s="845"/>
      <c r="B630" s="846"/>
      <c r="C630" s="846"/>
      <c r="D630" s="846"/>
      <c r="E630" s="846"/>
      <c r="F630" s="846"/>
      <c r="G630" s="846"/>
      <c r="H630" s="846"/>
      <c r="I630" s="846"/>
      <c r="J630" s="846"/>
      <c r="K630" s="846"/>
      <c r="L630" s="401"/>
      <c r="M630" s="401"/>
      <c r="N630" s="846"/>
      <c r="O630" s="402"/>
    </row>
    <row r="631" spans="1:15" s="141" customFormat="1" ht="32.25" customHeight="1" x14ac:dyDescent="0.25">
      <c r="A631" s="403" t="s">
        <v>62</v>
      </c>
      <c r="B631" s="1129" t="s">
        <v>233</v>
      </c>
      <c r="C631" s="1129"/>
      <c r="D631" s="1129"/>
      <c r="E631" s="1129"/>
      <c r="F631" s="1129"/>
      <c r="G631" s="1129"/>
      <c r="H631" s="1129"/>
      <c r="I631" s="1129"/>
      <c r="J631" s="1129"/>
      <c r="K631" s="1129"/>
      <c r="L631" s="1129"/>
      <c r="M631" s="1129"/>
      <c r="N631" s="404" t="s">
        <v>63</v>
      </c>
      <c r="O631" s="405" t="s">
        <v>3046</v>
      </c>
    </row>
    <row r="632" spans="1:15" s="140" customFormat="1" ht="12.75" customHeight="1" x14ac:dyDescent="0.2">
      <c r="A632" s="406"/>
      <c r="B632" s="407"/>
      <c r="C632" s="407"/>
      <c r="D632" s="407"/>
      <c r="E632" s="407"/>
      <c r="F632" s="407"/>
      <c r="G632" s="407"/>
      <c r="H632" s="407"/>
      <c r="I632" s="407"/>
      <c r="J632" s="407"/>
      <c r="K632" s="407"/>
      <c r="L632" s="407"/>
      <c r="M632" s="407"/>
      <c r="N632" s="408"/>
      <c r="O632" s="409"/>
    </row>
    <row r="633" spans="1:15" s="141" customFormat="1" ht="33.75" customHeight="1" x14ac:dyDescent="0.25">
      <c r="A633" s="403" t="s">
        <v>64</v>
      </c>
      <c r="B633" s="1130">
        <v>2018011000709</v>
      </c>
      <c r="C633" s="1130"/>
      <c r="D633" s="1130"/>
      <c r="E633" s="1130"/>
      <c r="F633" s="1130"/>
      <c r="G633" s="1130"/>
      <c r="H633" s="1130"/>
      <c r="I633" s="1130"/>
      <c r="J633" s="1130"/>
      <c r="K633" s="1130"/>
      <c r="L633" s="1130"/>
      <c r="M633" s="1130"/>
      <c r="N633" s="410"/>
      <c r="O633" s="411"/>
    </row>
    <row r="634" spans="1:15" s="142" customFormat="1" ht="42" customHeight="1" x14ac:dyDescent="0.25">
      <c r="A634" s="1133" t="s">
        <v>65</v>
      </c>
      <c r="B634" s="1140"/>
      <c r="C634" s="1141"/>
      <c r="D634" s="1141"/>
      <c r="E634" s="1141"/>
      <c r="F634" s="1141"/>
      <c r="G634" s="1141"/>
      <c r="H634" s="1142"/>
      <c r="I634" s="1134" t="s">
        <v>23</v>
      </c>
      <c r="J634" s="1134"/>
      <c r="K634" s="1135" t="s">
        <v>3038</v>
      </c>
      <c r="L634" s="1135"/>
      <c r="M634" s="1135"/>
      <c r="N634" s="1135"/>
      <c r="O634" s="1135"/>
    </row>
    <row r="635" spans="1:15" s="143" customFormat="1" ht="51" customHeight="1" x14ac:dyDescent="0.25">
      <c r="A635" s="1133"/>
      <c r="B635" s="412" t="s">
        <v>32</v>
      </c>
      <c r="C635" s="412" t="s">
        <v>33</v>
      </c>
      <c r="D635" s="413" t="s">
        <v>34</v>
      </c>
      <c r="E635" s="413" t="s">
        <v>146</v>
      </c>
      <c r="F635" s="413" t="s">
        <v>142</v>
      </c>
      <c r="G635" s="413" t="s">
        <v>70</v>
      </c>
      <c r="H635" s="412" t="s">
        <v>66</v>
      </c>
      <c r="I635" s="844" t="s">
        <v>35</v>
      </c>
      <c r="J635" s="844" t="s">
        <v>36</v>
      </c>
      <c r="K635" s="844" t="s">
        <v>25</v>
      </c>
      <c r="L635" s="415" t="s">
        <v>26</v>
      </c>
      <c r="M635" s="415" t="s">
        <v>27</v>
      </c>
      <c r="N635" s="416" t="s">
        <v>28</v>
      </c>
      <c r="O635" s="417" t="s">
        <v>29</v>
      </c>
    </row>
    <row r="636" spans="1:15" s="146" customFormat="1" ht="56.25" customHeight="1" x14ac:dyDescent="0.2">
      <c r="A636" s="843" t="s">
        <v>331</v>
      </c>
      <c r="B636" s="418">
        <v>1501</v>
      </c>
      <c r="C636" s="418" t="s">
        <v>93</v>
      </c>
      <c r="D636" s="418">
        <v>22</v>
      </c>
      <c r="E636" s="418" t="s">
        <v>143</v>
      </c>
      <c r="F636" s="418" t="s">
        <v>149</v>
      </c>
      <c r="G636" s="418" t="s">
        <v>106</v>
      </c>
      <c r="H636" s="847">
        <v>11</v>
      </c>
      <c r="I636" s="418" t="s">
        <v>39</v>
      </c>
      <c r="J636" s="418"/>
      <c r="K636" s="187">
        <v>12</v>
      </c>
      <c r="L636" s="167">
        <v>17680000</v>
      </c>
      <c r="M636" s="420">
        <f>K636*L636</f>
        <v>212160000</v>
      </c>
      <c r="N636" s="421"/>
      <c r="O636" s="420">
        <f>M636+N636</f>
        <v>212160000</v>
      </c>
    </row>
    <row r="637" spans="1:15" s="140" customFormat="1" ht="30" customHeight="1" x14ac:dyDescent="0.2">
      <c r="A637" s="425"/>
      <c r="B637" s="418"/>
      <c r="C637" s="418"/>
      <c r="D637" s="418"/>
      <c r="E637" s="418"/>
      <c r="F637" s="418"/>
      <c r="G637" s="418"/>
      <c r="H637" s="418"/>
      <c r="I637" s="418"/>
      <c r="J637" s="418"/>
      <c r="K637" s="221"/>
      <c r="L637" s="167"/>
      <c r="M637" s="420"/>
      <c r="N637" s="421"/>
      <c r="O637" s="420"/>
    </row>
    <row r="638" spans="1:15" s="140" customFormat="1" ht="23.25" customHeight="1" x14ac:dyDescent="0.2">
      <c r="A638" s="265" t="s">
        <v>44</v>
      </c>
      <c r="B638" s="426"/>
      <c r="C638" s="426"/>
      <c r="D638" s="426"/>
      <c r="E638" s="426"/>
      <c r="F638" s="426"/>
      <c r="G638" s="426"/>
      <c r="H638" s="426"/>
      <c r="I638" s="426"/>
      <c r="J638" s="427"/>
      <c r="K638" s="428"/>
      <c r="L638" s="429"/>
      <c r="M638" s="429">
        <f>M636</f>
        <v>212160000</v>
      </c>
      <c r="N638" s="429">
        <f t="shared" ref="N638:O638" si="53">N636</f>
        <v>0</v>
      </c>
      <c r="O638" s="429">
        <f t="shared" si="53"/>
        <v>212160000</v>
      </c>
    </row>
    <row r="639" spans="1:15" s="140" customFormat="1" ht="18" x14ac:dyDescent="0.2">
      <c r="A639" s="1136" t="s">
        <v>3031</v>
      </c>
      <c r="B639" s="1137"/>
      <c r="C639" s="1137"/>
      <c r="D639" s="1137"/>
      <c r="E639" s="1137"/>
      <c r="F639" s="1137"/>
      <c r="G639" s="1137"/>
      <c r="H639" s="1137"/>
      <c r="I639" s="1137"/>
      <c r="J639" s="1137"/>
      <c r="K639" s="1138"/>
      <c r="L639" s="1138"/>
      <c r="M639" s="1138"/>
      <c r="N639" s="1138"/>
      <c r="O639" s="1139"/>
    </row>
    <row r="640" spans="1:15" s="144" customFormat="1" ht="39.75" customHeight="1" x14ac:dyDescent="0.25">
      <c r="A640" s="1147" t="s">
        <v>151</v>
      </c>
      <c r="B640" s="1148"/>
      <c r="C640" s="1148"/>
      <c r="D640" s="1149"/>
      <c r="E640" s="879" t="s">
        <v>2950</v>
      </c>
      <c r="F640" s="879"/>
      <c r="G640" s="879"/>
      <c r="H640" s="879"/>
      <c r="I640" s="879"/>
      <c r="J640" s="879"/>
      <c r="K640" s="879"/>
      <c r="L640" s="879"/>
      <c r="M640" s="879" t="s">
        <v>202</v>
      </c>
      <c r="N640" s="879"/>
      <c r="O640" s="879"/>
    </row>
    <row r="641" spans="1:15" s="145" customFormat="1" ht="29.25" customHeight="1" x14ac:dyDescent="0.2">
      <c r="A641" s="1147" t="s">
        <v>3048</v>
      </c>
      <c r="B641" s="1148"/>
      <c r="C641" s="1148"/>
      <c r="D641" s="1149"/>
      <c r="E641" s="890" t="str">
        <f>+A641</f>
        <v>FECHA: 27/01/2021</v>
      </c>
      <c r="F641" s="891"/>
      <c r="G641" s="891"/>
      <c r="H641" s="891"/>
      <c r="I641" s="891"/>
      <c r="J641" s="891"/>
      <c r="K641" s="891"/>
      <c r="L641" s="892"/>
      <c r="M641" s="1144" t="str">
        <f>+E641</f>
        <v>FECHA: 27/01/2021</v>
      </c>
      <c r="N641" s="1145"/>
      <c r="O641" s="1146"/>
    </row>
    <row r="642" spans="1:15" ht="21.75" customHeight="1" x14ac:dyDescent="0.25">
      <c r="A642" s="260"/>
      <c r="B642" s="260"/>
      <c r="C642" s="260"/>
      <c r="D642" s="260"/>
      <c r="E642" s="260"/>
      <c r="F642" s="260"/>
      <c r="G642" s="260"/>
      <c r="H642" s="260"/>
      <c r="I642" s="260"/>
      <c r="J642" s="260"/>
      <c r="K642" s="260"/>
      <c r="L642" s="260"/>
      <c r="M642" s="260"/>
      <c r="N642" s="260"/>
      <c r="O642" s="260"/>
    </row>
    <row r="643" spans="1:15" s="140" customFormat="1" ht="75" customHeight="1" x14ac:dyDescent="0.2">
      <c r="A643" s="1143" t="s">
        <v>3040</v>
      </c>
      <c r="B643" s="1143"/>
      <c r="C643" s="1143"/>
      <c r="D643" s="1143"/>
      <c r="E643" s="1143"/>
      <c r="F643" s="1143"/>
      <c r="G643" s="1143"/>
      <c r="H643" s="1143"/>
      <c r="I643" s="1143"/>
      <c r="J643" s="1143"/>
      <c r="K643" s="1143"/>
      <c r="L643" s="1143"/>
      <c r="M643" s="1143"/>
      <c r="N643" s="1143"/>
      <c r="O643" s="1143"/>
    </row>
    <row r="645" spans="1:15" s="140" customFormat="1" ht="14.25" customHeight="1" x14ac:dyDescent="0.2">
      <c r="A645" s="396" t="s">
        <v>50</v>
      </c>
      <c r="B645" s="1123" t="s">
        <v>289</v>
      </c>
      <c r="C645" s="1124"/>
      <c r="D645" s="1124"/>
      <c r="E645" s="1124"/>
      <c r="F645" s="1124"/>
      <c r="G645" s="1124"/>
      <c r="H645" s="1124"/>
      <c r="I645" s="1124"/>
      <c r="J645" s="1124"/>
      <c r="K645" s="1124"/>
      <c r="L645" s="1124"/>
      <c r="M645" s="1124"/>
      <c r="N645" s="1125"/>
      <c r="O645" s="1150" t="s">
        <v>60</v>
      </c>
    </row>
    <row r="646" spans="1:15" s="140" customFormat="1" ht="18" x14ac:dyDescent="0.2">
      <c r="A646" s="396" t="s">
        <v>199</v>
      </c>
      <c r="B646" s="1126"/>
      <c r="C646" s="1127"/>
      <c r="D646" s="1127"/>
      <c r="E646" s="1127"/>
      <c r="F646" s="1127"/>
      <c r="G646" s="1127"/>
      <c r="H646" s="1127"/>
      <c r="I646" s="1127"/>
      <c r="J646" s="1127"/>
      <c r="K646" s="1127"/>
      <c r="L646" s="1127"/>
      <c r="M646" s="1127"/>
      <c r="N646" s="1128"/>
      <c r="O646" s="908"/>
    </row>
    <row r="647" spans="1:15" s="140" customFormat="1" ht="18" x14ac:dyDescent="0.2">
      <c r="A647" s="396" t="s">
        <v>200</v>
      </c>
      <c r="B647" s="1123" t="s">
        <v>2991</v>
      </c>
      <c r="C647" s="1124"/>
      <c r="D647" s="1124"/>
      <c r="E647" s="1124"/>
      <c r="F647" s="1124"/>
      <c r="G647" s="1124"/>
      <c r="H647" s="1124"/>
      <c r="I647" s="1124"/>
      <c r="J647" s="1124"/>
      <c r="K647" s="1124"/>
      <c r="L647" s="1124"/>
      <c r="M647" s="1124"/>
      <c r="N647" s="1125"/>
      <c r="O647" s="908"/>
    </row>
    <row r="648" spans="1:15" s="140" customFormat="1" ht="18" x14ac:dyDescent="0.2">
      <c r="A648" s="396" t="s">
        <v>201</v>
      </c>
      <c r="B648" s="1126"/>
      <c r="C648" s="1127"/>
      <c r="D648" s="1127"/>
      <c r="E648" s="1127"/>
      <c r="F648" s="1127"/>
      <c r="G648" s="1127"/>
      <c r="H648" s="1127"/>
      <c r="I648" s="1127"/>
      <c r="J648" s="1127"/>
      <c r="K648" s="1127"/>
      <c r="L648" s="1127"/>
      <c r="M648" s="1127"/>
      <c r="N648" s="1128"/>
      <c r="O648" s="908"/>
    </row>
    <row r="649" spans="1:15" s="140" customFormat="1" ht="18" x14ac:dyDescent="0.2">
      <c r="A649" s="392"/>
      <c r="B649" s="393"/>
      <c r="C649" s="393"/>
      <c r="D649" s="393"/>
      <c r="E649" s="393"/>
      <c r="F649" s="393"/>
      <c r="G649" s="393"/>
      <c r="H649" s="393"/>
      <c r="I649" s="393"/>
      <c r="J649" s="393"/>
      <c r="K649" s="393"/>
      <c r="L649" s="397"/>
      <c r="M649" s="397"/>
      <c r="N649" s="393"/>
      <c r="O649" s="398"/>
    </row>
    <row r="650" spans="1:15" s="140" customFormat="1" ht="18" x14ac:dyDescent="0.2">
      <c r="A650" s="845"/>
      <c r="B650" s="846"/>
      <c r="C650" s="846"/>
      <c r="D650" s="846"/>
      <c r="E650" s="846"/>
      <c r="F650" s="846"/>
      <c r="G650" s="846"/>
      <c r="H650" s="846"/>
      <c r="I650" s="846"/>
      <c r="J650" s="846"/>
      <c r="K650" s="846"/>
      <c r="L650" s="401"/>
      <c r="M650" s="401"/>
      <c r="N650" s="846"/>
      <c r="O650" s="402"/>
    </row>
    <row r="651" spans="1:15" s="141" customFormat="1" ht="32.25" customHeight="1" x14ac:dyDescent="0.25">
      <c r="A651" s="403" t="s">
        <v>62</v>
      </c>
      <c r="B651" s="1129" t="s">
        <v>233</v>
      </c>
      <c r="C651" s="1129"/>
      <c r="D651" s="1129"/>
      <c r="E651" s="1129"/>
      <c r="F651" s="1129"/>
      <c r="G651" s="1129"/>
      <c r="H651" s="1129"/>
      <c r="I651" s="1129"/>
      <c r="J651" s="1129"/>
      <c r="K651" s="1129"/>
      <c r="L651" s="1129"/>
      <c r="M651" s="1129"/>
      <c r="N651" s="404" t="s">
        <v>63</v>
      </c>
      <c r="O651" s="405" t="s">
        <v>3047</v>
      </c>
    </row>
    <row r="652" spans="1:15" s="140" customFormat="1" ht="12.75" customHeight="1" x14ac:dyDescent="0.2">
      <c r="A652" s="406"/>
      <c r="B652" s="407"/>
      <c r="C652" s="407"/>
      <c r="D652" s="407"/>
      <c r="E652" s="407"/>
      <c r="F652" s="407"/>
      <c r="G652" s="407"/>
      <c r="H652" s="407"/>
      <c r="I652" s="407"/>
      <c r="J652" s="407"/>
      <c r="K652" s="407"/>
      <c r="L652" s="407"/>
      <c r="M652" s="407"/>
      <c r="N652" s="408"/>
      <c r="O652" s="409"/>
    </row>
    <row r="653" spans="1:15" s="141" customFormat="1" ht="33.75" customHeight="1" x14ac:dyDescent="0.25">
      <c r="A653" s="403" t="s">
        <v>64</v>
      </c>
      <c r="B653" s="1130">
        <v>2018011000709</v>
      </c>
      <c r="C653" s="1130"/>
      <c r="D653" s="1130"/>
      <c r="E653" s="1130"/>
      <c r="F653" s="1130"/>
      <c r="G653" s="1130"/>
      <c r="H653" s="1130"/>
      <c r="I653" s="1130"/>
      <c r="J653" s="1130"/>
      <c r="K653" s="1130"/>
      <c r="L653" s="1130"/>
      <c r="M653" s="1130"/>
      <c r="N653" s="410"/>
      <c r="O653" s="411"/>
    </row>
    <row r="654" spans="1:15" s="142" customFormat="1" ht="42" customHeight="1" x14ac:dyDescent="0.25">
      <c r="A654" s="1133" t="s">
        <v>65</v>
      </c>
      <c r="B654" s="1140"/>
      <c r="C654" s="1141"/>
      <c r="D654" s="1141"/>
      <c r="E654" s="1141"/>
      <c r="F654" s="1141"/>
      <c r="G654" s="1141"/>
      <c r="H654" s="1142"/>
      <c r="I654" s="1134" t="s">
        <v>23</v>
      </c>
      <c r="J654" s="1134"/>
      <c r="K654" s="1135" t="s">
        <v>3038</v>
      </c>
      <c r="L654" s="1135"/>
      <c r="M654" s="1135"/>
      <c r="N654" s="1135"/>
      <c r="O654" s="1135"/>
    </row>
    <row r="655" spans="1:15" s="143" customFormat="1" ht="51" customHeight="1" x14ac:dyDescent="0.25">
      <c r="A655" s="1133"/>
      <c r="B655" s="412" t="s">
        <v>32</v>
      </c>
      <c r="C655" s="412" t="s">
        <v>33</v>
      </c>
      <c r="D655" s="413" t="s">
        <v>34</v>
      </c>
      <c r="E655" s="413" t="s">
        <v>146</v>
      </c>
      <c r="F655" s="413" t="s">
        <v>142</v>
      </c>
      <c r="G655" s="413" t="s">
        <v>70</v>
      </c>
      <c r="H655" s="412" t="s">
        <v>66</v>
      </c>
      <c r="I655" s="844" t="s">
        <v>35</v>
      </c>
      <c r="J655" s="844" t="s">
        <v>36</v>
      </c>
      <c r="K655" s="844" t="s">
        <v>25</v>
      </c>
      <c r="L655" s="415" t="s">
        <v>26</v>
      </c>
      <c r="M655" s="415" t="s">
        <v>27</v>
      </c>
      <c r="N655" s="416" t="s">
        <v>28</v>
      </c>
      <c r="O655" s="417" t="s">
        <v>29</v>
      </c>
    </row>
    <row r="656" spans="1:15" s="146" customFormat="1" ht="56.25" customHeight="1" x14ac:dyDescent="0.2">
      <c r="A656" s="843" t="s">
        <v>332</v>
      </c>
      <c r="B656" s="418">
        <v>1501</v>
      </c>
      <c r="C656" s="418" t="s">
        <v>93</v>
      </c>
      <c r="D656" s="418">
        <v>22</v>
      </c>
      <c r="E656" s="418" t="s">
        <v>143</v>
      </c>
      <c r="F656" s="418" t="s">
        <v>149</v>
      </c>
      <c r="G656" s="418" t="s">
        <v>106</v>
      </c>
      <c r="H656" s="847">
        <v>11</v>
      </c>
      <c r="I656" s="418" t="s">
        <v>39</v>
      </c>
      <c r="J656" s="418"/>
      <c r="K656" s="187">
        <v>1</v>
      </c>
      <c r="L656" s="167">
        <v>4000000000</v>
      </c>
      <c r="M656" s="420">
        <f>K656*L656</f>
        <v>4000000000</v>
      </c>
      <c r="N656" s="421"/>
      <c r="O656" s="420">
        <f>M656+N656</f>
        <v>4000000000</v>
      </c>
    </row>
    <row r="657" spans="1:15" s="140" customFormat="1" ht="30" customHeight="1" x14ac:dyDescent="0.2">
      <c r="A657" s="425"/>
      <c r="B657" s="418"/>
      <c r="C657" s="418"/>
      <c r="D657" s="418"/>
      <c r="E657" s="418"/>
      <c r="F657" s="418"/>
      <c r="G657" s="418"/>
      <c r="H657" s="418"/>
      <c r="I657" s="418"/>
      <c r="J657" s="418"/>
      <c r="K657" s="221"/>
      <c r="L657" s="167"/>
      <c r="M657" s="420"/>
      <c r="N657" s="421"/>
      <c r="O657" s="420"/>
    </row>
    <row r="658" spans="1:15" s="140" customFormat="1" ht="23.25" customHeight="1" x14ac:dyDescent="0.2">
      <c r="A658" s="265" t="s">
        <v>44</v>
      </c>
      <c r="B658" s="426"/>
      <c r="C658" s="426"/>
      <c r="D658" s="426"/>
      <c r="E658" s="426"/>
      <c r="F658" s="426"/>
      <c r="G658" s="426"/>
      <c r="H658" s="426"/>
      <c r="I658" s="426"/>
      <c r="J658" s="427"/>
      <c r="K658" s="428"/>
      <c r="L658" s="429"/>
      <c r="M658" s="429">
        <f>M656</f>
        <v>4000000000</v>
      </c>
      <c r="N658" s="429">
        <f t="shared" ref="N658:O658" si="54">N656</f>
        <v>0</v>
      </c>
      <c r="O658" s="429">
        <f t="shared" si="54"/>
        <v>4000000000</v>
      </c>
    </row>
    <row r="659" spans="1:15" s="140" customFormat="1" ht="18" x14ac:dyDescent="0.2">
      <c r="A659" s="1136" t="s">
        <v>3031</v>
      </c>
      <c r="B659" s="1137"/>
      <c r="C659" s="1137"/>
      <c r="D659" s="1137"/>
      <c r="E659" s="1137"/>
      <c r="F659" s="1137"/>
      <c r="G659" s="1137"/>
      <c r="H659" s="1137"/>
      <c r="I659" s="1137"/>
      <c r="J659" s="1137"/>
      <c r="K659" s="1138"/>
      <c r="L659" s="1138"/>
      <c r="M659" s="1138"/>
      <c r="N659" s="1138"/>
      <c r="O659" s="1139"/>
    </row>
    <row r="660" spans="1:15" s="144" customFormat="1" ht="39.75" customHeight="1" x14ac:dyDescent="0.25">
      <c r="A660" s="1147" t="s">
        <v>151</v>
      </c>
      <c r="B660" s="1148"/>
      <c r="C660" s="1148"/>
      <c r="D660" s="1149"/>
      <c r="E660" s="879" t="s">
        <v>2950</v>
      </c>
      <c r="F660" s="879"/>
      <c r="G660" s="879"/>
      <c r="H660" s="879"/>
      <c r="I660" s="879"/>
      <c r="J660" s="879"/>
      <c r="K660" s="879"/>
      <c r="L660" s="879"/>
      <c r="M660" s="879" t="s">
        <v>202</v>
      </c>
      <c r="N660" s="879"/>
      <c r="O660" s="879"/>
    </row>
    <row r="661" spans="1:15" s="145" customFormat="1" ht="29.25" customHeight="1" x14ac:dyDescent="0.2">
      <c r="A661" s="1147" t="s">
        <v>3048</v>
      </c>
      <c r="B661" s="1148"/>
      <c r="C661" s="1148"/>
      <c r="D661" s="1149"/>
      <c r="E661" s="890" t="str">
        <f>+A661</f>
        <v>FECHA: 27/01/2021</v>
      </c>
      <c r="F661" s="891"/>
      <c r="G661" s="891"/>
      <c r="H661" s="891"/>
      <c r="I661" s="891"/>
      <c r="J661" s="891"/>
      <c r="K661" s="891"/>
      <c r="L661" s="892"/>
      <c r="M661" s="1144" t="str">
        <f>+E661</f>
        <v>FECHA: 27/01/2021</v>
      </c>
      <c r="N661" s="1145"/>
      <c r="O661" s="1146"/>
    </row>
    <row r="662" spans="1:15" ht="21.75" customHeight="1" x14ac:dyDescent="0.25">
      <c r="A662" s="260"/>
      <c r="B662" s="260"/>
      <c r="C662" s="260"/>
      <c r="D662" s="260"/>
      <c r="E662" s="260"/>
      <c r="F662" s="260"/>
      <c r="G662" s="260"/>
      <c r="H662" s="260"/>
      <c r="I662" s="260"/>
      <c r="J662" s="260"/>
      <c r="K662" s="260"/>
      <c r="L662" s="260"/>
      <c r="M662" s="260"/>
      <c r="N662" s="260"/>
      <c r="O662" s="260"/>
    </row>
    <row r="663" spans="1:15" s="140" customFormat="1" ht="75" customHeight="1" x14ac:dyDescent="0.2">
      <c r="A663" s="1143" t="s">
        <v>3040</v>
      </c>
      <c r="B663" s="1143"/>
      <c r="C663" s="1143"/>
      <c r="D663" s="1143"/>
      <c r="E663" s="1143"/>
      <c r="F663" s="1143"/>
      <c r="G663" s="1143"/>
      <c r="H663" s="1143"/>
      <c r="I663" s="1143"/>
      <c r="J663" s="1143"/>
      <c r="K663" s="1143"/>
      <c r="L663" s="1143"/>
      <c r="M663" s="1143"/>
      <c r="N663" s="1143"/>
      <c r="O663" s="1143"/>
    </row>
    <row r="665" spans="1:15" s="140" customFormat="1" ht="14.25" customHeight="1" x14ac:dyDescent="0.2">
      <c r="A665" s="396" t="s">
        <v>50</v>
      </c>
      <c r="B665" s="1123" t="s">
        <v>289</v>
      </c>
      <c r="C665" s="1124"/>
      <c r="D665" s="1124"/>
      <c r="E665" s="1124"/>
      <c r="F665" s="1124"/>
      <c r="G665" s="1124"/>
      <c r="H665" s="1124"/>
      <c r="I665" s="1124"/>
      <c r="J665" s="1124"/>
      <c r="K665" s="1124"/>
      <c r="L665" s="1124"/>
      <c r="M665" s="1124"/>
      <c r="N665" s="1125"/>
      <c r="O665" s="1150" t="s">
        <v>60</v>
      </c>
    </row>
    <row r="666" spans="1:15" s="140" customFormat="1" ht="18" x14ac:dyDescent="0.2">
      <c r="A666" s="396" t="s">
        <v>199</v>
      </c>
      <c r="B666" s="1126"/>
      <c r="C666" s="1127"/>
      <c r="D666" s="1127"/>
      <c r="E666" s="1127"/>
      <c r="F666" s="1127"/>
      <c r="G666" s="1127"/>
      <c r="H666" s="1127"/>
      <c r="I666" s="1127"/>
      <c r="J666" s="1127"/>
      <c r="K666" s="1127"/>
      <c r="L666" s="1127"/>
      <c r="M666" s="1127"/>
      <c r="N666" s="1128"/>
      <c r="O666" s="908"/>
    </row>
    <row r="667" spans="1:15" s="140" customFormat="1" ht="18" x14ac:dyDescent="0.2">
      <c r="A667" s="396" t="s">
        <v>200</v>
      </c>
      <c r="B667" s="1123" t="s">
        <v>2991</v>
      </c>
      <c r="C667" s="1124"/>
      <c r="D667" s="1124"/>
      <c r="E667" s="1124"/>
      <c r="F667" s="1124"/>
      <c r="G667" s="1124"/>
      <c r="H667" s="1124"/>
      <c r="I667" s="1124"/>
      <c r="J667" s="1124"/>
      <c r="K667" s="1124"/>
      <c r="L667" s="1124"/>
      <c r="M667" s="1124"/>
      <c r="N667" s="1125"/>
      <c r="O667" s="908"/>
    </row>
    <row r="668" spans="1:15" s="140" customFormat="1" ht="18" x14ac:dyDescent="0.2">
      <c r="A668" s="396" t="s">
        <v>201</v>
      </c>
      <c r="B668" s="1126"/>
      <c r="C668" s="1127"/>
      <c r="D668" s="1127"/>
      <c r="E668" s="1127"/>
      <c r="F668" s="1127"/>
      <c r="G668" s="1127"/>
      <c r="H668" s="1127"/>
      <c r="I668" s="1127"/>
      <c r="J668" s="1127"/>
      <c r="K668" s="1127"/>
      <c r="L668" s="1127"/>
      <c r="M668" s="1127"/>
      <c r="N668" s="1128"/>
      <c r="O668" s="908"/>
    </row>
    <row r="669" spans="1:15" s="140" customFormat="1" ht="18" x14ac:dyDescent="0.2">
      <c r="A669" s="392"/>
      <c r="B669" s="393"/>
      <c r="C669" s="393"/>
      <c r="D669" s="393"/>
      <c r="E669" s="393"/>
      <c r="F669" s="393"/>
      <c r="G669" s="393"/>
      <c r="H669" s="393"/>
      <c r="I669" s="393"/>
      <c r="J669" s="393"/>
      <c r="K669" s="393"/>
      <c r="L669" s="397"/>
      <c r="M669" s="397"/>
      <c r="N669" s="393"/>
      <c r="O669" s="398"/>
    </row>
    <row r="670" spans="1:15" s="140" customFormat="1" ht="18" x14ac:dyDescent="0.2">
      <c r="A670" s="845"/>
      <c r="B670" s="846"/>
      <c r="C670" s="846"/>
      <c r="D670" s="846"/>
      <c r="E670" s="846"/>
      <c r="F670" s="846"/>
      <c r="G670" s="846"/>
      <c r="H670" s="846"/>
      <c r="I670" s="846"/>
      <c r="J670" s="846"/>
      <c r="K670" s="846"/>
      <c r="L670" s="401"/>
      <c r="M670" s="401"/>
      <c r="N670" s="846"/>
      <c r="O670" s="402"/>
    </row>
    <row r="671" spans="1:15" s="141" customFormat="1" ht="32.25" customHeight="1" x14ac:dyDescent="0.25">
      <c r="A671" s="403" t="s">
        <v>62</v>
      </c>
      <c r="B671" s="1129" t="s">
        <v>233</v>
      </c>
      <c r="C671" s="1129"/>
      <c r="D671" s="1129"/>
      <c r="E671" s="1129"/>
      <c r="F671" s="1129"/>
      <c r="G671" s="1129"/>
      <c r="H671" s="1129"/>
      <c r="I671" s="1129"/>
      <c r="J671" s="1129"/>
      <c r="K671" s="1129"/>
      <c r="L671" s="1129"/>
      <c r="M671" s="1129"/>
      <c r="N671" s="404" t="s">
        <v>63</v>
      </c>
      <c r="O671" s="405" t="s">
        <v>3049</v>
      </c>
    </row>
    <row r="672" spans="1:15" s="140" customFormat="1" ht="12.75" customHeight="1" x14ac:dyDescent="0.2">
      <c r="A672" s="406"/>
      <c r="B672" s="407"/>
      <c r="C672" s="407"/>
      <c r="D672" s="407"/>
      <c r="E672" s="407"/>
      <c r="F672" s="407"/>
      <c r="G672" s="407"/>
      <c r="H672" s="407"/>
      <c r="I672" s="407"/>
      <c r="J672" s="407"/>
      <c r="K672" s="407"/>
      <c r="L672" s="407"/>
      <c r="M672" s="407"/>
      <c r="N672" s="408"/>
      <c r="O672" s="409"/>
    </row>
    <row r="673" spans="1:15" s="141" customFormat="1" ht="33.75" customHeight="1" x14ac:dyDescent="0.25">
      <c r="A673" s="403" t="s">
        <v>64</v>
      </c>
      <c r="B673" s="1130">
        <v>2018011000709</v>
      </c>
      <c r="C673" s="1130"/>
      <c r="D673" s="1130"/>
      <c r="E673" s="1130"/>
      <c r="F673" s="1130"/>
      <c r="G673" s="1130"/>
      <c r="H673" s="1130"/>
      <c r="I673" s="1130"/>
      <c r="J673" s="1130"/>
      <c r="K673" s="1130"/>
      <c r="L673" s="1130"/>
      <c r="M673" s="1130"/>
      <c r="N673" s="410"/>
      <c r="O673" s="411"/>
    </row>
    <row r="674" spans="1:15" s="142" customFormat="1" ht="42" customHeight="1" x14ac:dyDescent="0.25">
      <c r="A674" s="1133" t="s">
        <v>65</v>
      </c>
      <c r="B674" s="1140"/>
      <c r="C674" s="1141"/>
      <c r="D674" s="1141"/>
      <c r="E674" s="1141"/>
      <c r="F674" s="1141"/>
      <c r="G674" s="1141"/>
      <c r="H674" s="1142"/>
      <c r="I674" s="1134" t="s">
        <v>23</v>
      </c>
      <c r="J674" s="1134"/>
      <c r="K674" s="1135" t="s">
        <v>3038</v>
      </c>
      <c r="L674" s="1135"/>
      <c r="M674" s="1135"/>
      <c r="N674" s="1135"/>
      <c r="O674" s="1135"/>
    </row>
    <row r="675" spans="1:15" s="143" customFormat="1" ht="51" customHeight="1" x14ac:dyDescent="0.25">
      <c r="A675" s="1133"/>
      <c r="B675" s="412" t="s">
        <v>32</v>
      </c>
      <c r="C675" s="412" t="s">
        <v>33</v>
      </c>
      <c r="D675" s="413" t="s">
        <v>34</v>
      </c>
      <c r="E675" s="413" t="s">
        <v>146</v>
      </c>
      <c r="F675" s="413" t="s">
        <v>142</v>
      </c>
      <c r="G675" s="413" t="s">
        <v>70</v>
      </c>
      <c r="H675" s="412" t="s">
        <v>66</v>
      </c>
      <c r="I675" s="844" t="s">
        <v>35</v>
      </c>
      <c r="J675" s="844" t="s">
        <v>36</v>
      </c>
      <c r="K675" s="844" t="s">
        <v>25</v>
      </c>
      <c r="L675" s="415" t="s">
        <v>26</v>
      </c>
      <c r="M675" s="415" t="s">
        <v>27</v>
      </c>
      <c r="N675" s="416" t="s">
        <v>28</v>
      </c>
      <c r="O675" s="417" t="s">
        <v>29</v>
      </c>
    </row>
    <row r="676" spans="1:15" s="146" customFormat="1" ht="56.25" customHeight="1" x14ac:dyDescent="0.2">
      <c r="A676" s="843" t="s">
        <v>333</v>
      </c>
      <c r="B676" s="418">
        <v>1501</v>
      </c>
      <c r="C676" s="418" t="s">
        <v>93</v>
      </c>
      <c r="D676" s="418">
        <v>22</v>
      </c>
      <c r="E676" s="418" t="s">
        <v>143</v>
      </c>
      <c r="F676" s="418" t="s">
        <v>149</v>
      </c>
      <c r="G676" s="418" t="s">
        <v>106</v>
      </c>
      <c r="H676" s="847">
        <v>11</v>
      </c>
      <c r="I676" s="418" t="s">
        <v>39</v>
      </c>
      <c r="J676" s="418"/>
      <c r="K676" s="187">
        <v>14</v>
      </c>
      <c r="L676" s="167">
        <v>35580000</v>
      </c>
      <c r="M676" s="420">
        <f>K676*L676</f>
        <v>498120000</v>
      </c>
      <c r="N676" s="421"/>
      <c r="O676" s="420">
        <f>M676+N676</f>
        <v>498120000</v>
      </c>
    </row>
    <row r="677" spans="1:15" s="140" customFormat="1" ht="30" customHeight="1" x14ac:dyDescent="0.2">
      <c r="A677" s="425"/>
      <c r="B677" s="418"/>
      <c r="C677" s="418"/>
      <c r="D677" s="418"/>
      <c r="E677" s="418"/>
      <c r="F677" s="418"/>
      <c r="G677" s="418"/>
      <c r="H677" s="418"/>
      <c r="I677" s="418"/>
      <c r="J677" s="418"/>
      <c r="K677" s="221"/>
      <c r="L677" s="167"/>
      <c r="M677" s="420"/>
      <c r="N677" s="421"/>
      <c r="O677" s="420"/>
    </row>
    <row r="678" spans="1:15" s="140" customFormat="1" ht="23.25" customHeight="1" x14ac:dyDescent="0.2">
      <c r="A678" s="265" t="s">
        <v>44</v>
      </c>
      <c r="B678" s="426"/>
      <c r="C678" s="426"/>
      <c r="D678" s="426"/>
      <c r="E678" s="426"/>
      <c r="F678" s="426"/>
      <c r="G678" s="426"/>
      <c r="H678" s="426"/>
      <c r="I678" s="426"/>
      <c r="J678" s="427"/>
      <c r="K678" s="428"/>
      <c r="L678" s="429"/>
      <c r="M678" s="429">
        <f>M676</f>
        <v>498120000</v>
      </c>
      <c r="N678" s="429">
        <f t="shared" ref="N678:O678" si="55">N676</f>
        <v>0</v>
      </c>
      <c r="O678" s="429">
        <f t="shared" si="55"/>
        <v>498120000</v>
      </c>
    </row>
    <row r="679" spans="1:15" s="140" customFormat="1" ht="18" x14ac:dyDescent="0.2">
      <c r="A679" s="1136" t="s">
        <v>3031</v>
      </c>
      <c r="B679" s="1137"/>
      <c r="C679" s="1137"/>
      <c r="D679" s="1137"/>
      <c r="E679" s="1137"/>
      <c r="F679" s="1137"/>
      <c r="G679" s="1137"/>
      <c r="H679" s="1137"/>
      <c r="I679" s="1137"/>
      <c r="J679" s="1137"/>
      <c r="K679" s="1138"/>
      <c r="L679" s="1138"/>
      <c r="M679" s="1138"/>
      <c r="N679" s="1138"/>
      <c r="O679" s="1139"/>
    </row>
    <row r="680" spans="1:15" s="144" customFormat="1" ht="39.75" customHeight="1" x14ac:dyDescent="0.25">
      <c r="A680" s="1147" t="s">
        <v>151</v>
      </c>
      <c r="B680" s="1148"/>
      <c r="C680" s="1148"/>
      <c r="D680" s="1149"/>
      <c r="E680" s="879" t="s">
        <v>2950</v>
      </c>
      <c r="F680" s="879"/>
      <c r="G680" s="879"/>
      <c r="H680" s="879"/>
      <c r="I680" s="879"/>
      <c r="J680" s="879"/>
      <c r="K680" s="879"/>
      <c r="L680" s="879"/>
      <c r="M680" s="879" t="s">
        <v>202</v>
      </c>
      <c r="N680" s="879"/>
      <c r="O680" s="879"/>
    </row>
    <row r="681" spans="1:15" s="145" customFormat="1" ht="29.25" customHeight="1" x14ac:dyDescent="0.2">
      <c r="A681" s="1147" t="s">
        <v>3048</v>
      </c>
      <c r="B681" s="1148"/>
      <c r="C681" s="1148"/>
      <c r="D681" s="1149"/>
      <c r="E681" s="890" t="str">
        <f>+A681</f>
        <v>FECHA: 27/01/2021</v>
      </c>
      <c r="F681" s="891"/>
      <c r="G681" s="891"/>
      <c r="H681" s="891"/>
      <c r="I681" s="891"/>
      <c r="J681" s="891"/>
      <c r="K681" s="891"/>
      <c r="L681" s="892"/>
      <c r="M681" s="1144" t="str">
        <f>+E681</f>
        <v>FECHA: 27/01/2021</v>
      </c>
      <c r="N681" s="1145"/>
      <c r="O681" s="1146"/>
    </row>
    <row r="682" spans="1:15" ht="21.75" customHeight="1" x14ac:dyDescent="0.25">
      <c r="A682" s="260"/>
      <c r="B682" s="260"/>
      <c r="C682" s="260"/>
      <c r="D682" s="260"/>
      <c r="E682" s="260"/>
      <c r="F682" s="260"/>
      <c r="G682" s="260"/>
      <c r="H682" s="260"/>
      <c r="I682" s="260"/>
      <c r="J682" s="260"/>
      <c r="K682" s="260"/>
      <c r="L682" s="260"/>
      <c r="M682" s="260"/>
      <c r="N682" s="260"/>
      <c r="O682" s="260"/>
    </row>
    <row r="683" spans="1:15" s="140" customFormat="1" ht="75" customHeight="1" x14ac:dyDescent="0.2">
      <c r="A683" s="1143" t="s">
        <v>3040</v>
      </c>
      <c r="B683" s="1143"/>
      <c r="C683" s="1143"/>
      <c r="D683" s="1143"/>
      <c r="E683" s="1143"/>
      <c r="F683" s="1143"/>
      <c r="G683" s="1143"/>
      <c r="H683" s="1143"/>
      <c r="I683" s="1143"/>
      <c r="J683" s="1143"/>
      <c r="K683" s="1143"/>
      <c r="L683" s="1143"/>
      <c r="M683" s="1143"/>
      <c r="N683" s="1143"/>
      <c r="O683" s="1143"/>
    </row>
    <row r="685" spans="1:15" s="140" customFormat="1" ht="14.25" customHeight="1" x14ac:dyDescent="0.2">
      <c r="A685" s="396" t="s">
        <v>50</v>
      </c>
      <c r="B685" s="1123" t="s">
        <v>289</v>
      </c>
      <c r="C685" s="1124"/>
      <c r="D685" s="1124"/>
      <c r="E685" s="1124"/>
      <c r="F685" s="1124"/>
      <c r="G685" s="1124"/>
      <c r="H685" s="1124"/>
      <c r="I685" s="1124"/>
      <c r="J685" s="1124"/>
      <c r="K685" s="1124"/>
      <c r="L685" s="1124"/>
      <c r="M685" s="1124"/>
      <c r="N685" s="1125"/>
      <c r="O685" s="1150" t="s">
        <v>60</v>
      </c>
    </row>
    <row r="686" spans="1:15" s="140" customFormat="1" ht="18" x14ac:dyDescent="0.2">
      <c r="A686" s="396" t="s">
        <v>199</v>
      </c>
      <c r="B686" s="1126"/>
      <c r="C686" s="1127"/>
      <c r="D686" s="1127"/>
      <c r="E686" s="1127"/>
      <c r="F686" s="1127"/>
      <c r="G686" s="1127"/>
      <c r="H686" s="1127"/>
      <c r="I686" s="1127"/>
      <c r="J686" s="1127"/>
      <c r="K686" s="1127"/>
      <c r="L686" s="1127"/>
      <c r="M686" s="1127"/>
      <c r="N686" s="1128"/>
      <c r="O686" s="908"/>
    </row>
    <row r="687" spans="1:15" s="140" customFormat="1" ht="18" x14ac:dyDescent="0.2">
      <c r="A687" s="396" t="s">
        <v>200</v>
      </c>
      <c r="B687" s="1123" t="s">
        <v>2991</v>
      </c>
      <c r="C687" s="1124"/>
      <c r="D687" s="1124"/>
      <c r="E687" s="1124"/>
      <c r="F687" s="1124"/>
      <c r="G687" s="1124"/>
      <c r="H687" s="1124"/>
      <c r="I687" s="1124"/>
      <c r="J687" s="1124"/>
      <c r="K687" s="1124"/>
      <c r="L687" s="1124"/>
      <c r="M687" s="1124"/>
      <c r="N687" s="1125"/>
      <c r="O687" s="908"/>
    </row>
    <row r="688" spans="1:15" s="140" customFormat="1" ht="18" x14ac:dyDescent="0.2">
      <c r="A688" s="396" t="s">
        <v>201</v>
      </c>
      <c r="B688" s="1126"/>
      <c r="C688" s="1127"/>
      <c r="D688" s="1127"/>
      <c r="E688" s="1127"/>
      <c r="F688" s="1127"/>
      <c r="G688" s="1127"/>
      <c r="H688" s="1127"/>
      <c r="I688" s="1127"/>
      <c r="J688" s="1127"/>
      <c r="K688" s="1127"/>
      <c r="L688" s="1127"/>
      <c r="M688" s="1127"/>
      <c r="N688" s="1128"/>
      <c r="O688" s="908"/>
    </row>
    <row r="689" spans="1:15" s="140" customFormat="1" ht="18" x14ac:dyDescent="0.2">
      <c r="A689" s="392"/>
      <c r="B689" s="393"/>
      <c r="C689" s="393"/>
      <c r="D689" s="393"/>
      <c r="E689" s="393"/>
      <c r="F689" s="393"/>
      <c r="G689" s="393"/>
      <c r="H689" s="393"/>
      <c r="I689" s="393"/>
      <c r="J689" s="393"/>
      <c r="K689" s="393"/>
      <c r="L689" s="397"/>
      <c r="M689" s="397"/>
      <c r="N689" s="393"/>
      <c r="O689" s="398"/>
    </row>
    <row r="690" spans="1:15" s="140" customFormat="1" ht="18" x14ac:dyDescent="0.2">
      <c r="A690" s="845"/>
      <c r="B690" s="846"/>
      <c r="C690" s="846"/>
      <c r="D690" s="846"/>
      <c r="E690" s="846"/>
      <c r="F690" s="846"/>
      <c r="G690" s="846"/>
      <c r="H690" s="846"/>
      <c r="I690" s="846"/>
      <c r="J690" s="846"/>
      <c r="K690" s="846"/>
      <c r="L690" s="401"/>
      <c r="M690" s="401"/>
      <c r="N690" s="846"/>
      <c r="O690" s="402"/>
    </row>
    <row r="691" spans="1:15" s="141" customFormat="1" ht="32.25" customHeight="1" x14ac:dyDescent="0.25">
      <c r="A691" s="403" t="s">
        <v>62</v>
      </c>
      <c r="B691" s="1129" t="s">
        <v>233</v>
      </c>
      <c r="C691" s="1129"/>
      <c r="D691" s="1129"/>
      <c r="E691" s="1129"/>
      <c r="F691" s="1129"/>
      <c r="G691" s="1129"/>
      <c r="H691" s="1129"/>
      <c r="I691" s="1129"/>
      <c r="J691" s="1129"/>
      <c r="K691" s="1129"/>
      <c r="L691" s="1129"/>
      <c r="M691" s="1129"/>
      <c r="N691" s="404" t="s">
        <v>63</v>
      </c>
      <c r="O691" s="405" t="s">
        <v>3050</v>
      </c>
    </row>
    <row r="692" spans="1:15" s="140" customFormat="1" ht="12.75" customHeight="1" x14ac:dyDescent="0.2">
      <c r="A692" s="406"/>
      <c r="B692" s="407"/>
      <c r="C692" s="407"/>
      <c r="D692" s="407"/>
      <c r="E692" s="407"/>
      <c r="F692" s="407"/>
      <c r="G692" s="407"/>
      <c r="H692" s="407"/>
      <c r="I692" s="407"/>
      <c r="J692" s="407"/>
      <c r="K692" s="407"/>
      <c r="L692" s="407"/>
      <c r="M692" s="407"/>
      <c r="N692" s="408"/>
      <c r="O692" s="409"/>
    </row>
    <row r="693" spans="1:15" s="141" customFormat="1" ht="33.75" customHeight="1" x14ac:dyDescent="0.25">
      <c r="A693" s="403" t="s">
        <v>64</v>
      </c>
      <c r="B693" s="1130">
        <v>2018011000709</v>
      </c>
      <c r="C693" s="1130"/>
      <c r="D693" s="1130"/>
      <c r="E693" s="1130"/>
      <c r="F693" s="1130"/>
      <c r="G693" s="1130"/>
      <c r="H693" s="1130"/>
      <c r="I693" s="1130"/>
      <c r="J693" s="1130"/>
      <c r="K693" s="1130"/>
      <c r="L693" s="1130"/>
      <c r="M693" s="1130"/>
      <c r="N693" s="410"/>
      <c r="O693" s="411"/>
    </row>
    <row r="694" spans="1:15" s="142" customFormat="1" ht="42" customHeight="1" x14ac:dyDescent="0.25">
      <c r="A694" s="1133" t="s">
        <v>65</v>
      </c>
      <c r="B694" s="1140"/>
      <c r="C694" s="1141"/>
      <c r="D694" s="1141"/>
      <c r="E694" s="1141"/>
      <c r="F694" s="1141"/>
      <c r="G694" s="1141"/>
      <c r="H694" s="1142"/>
      <c r="I694" s="1134" t="s">
        <v>23</v>
      </c>
      <c r="J694" s="1134"/>
      <c r="K694" s="1135" t="s">
        <v>3038</v>
      </c>
      <c r="L694" s="1135"/>
      <c r="M694" s="1135"/>
      <c r="N694" s="1135"/>
      <c r="O694" s="1135"/>
    </row>
    <row r="695" spans="1:15" s="143" customFormat="1" ht="51" customHeight="1" x14ac:dyDescent="0.25">
      <c r="A695" s="1133"/>
      <c r="B695" s="412" t="s">
        <v>32</v>
      </c>
      <c r="C695" s="412" t="s">
        <v>33</v>
      </c>
      <c r="D695" s="413" t="s">
        <v>34</v>
      </c>
      <c r="E695" s="413" t="s">
        <v>146</v>
      </c>
      <c r="F695" s="413" t="s">
        <v>142</v>
      </c>
      <c r="G695" s="413" t="s">
        <v>70</v>
      </c>
      <c r="H695" s="412" t="s">
        <v>66</v>
      </c>
      <c r="I695" s="844" t="s">
        <v>35</v>
      </c>
      <c r="J695" s="844" t="s">
        <v>36</v>
      </c>
      <c r="K695" s="844" t="s">
        <v>25</v>
      </c>
      <c r="L695" s="415" t="s">
        <v>26</v>
      </c>
      <c r="M695" s="415" t="s">
        <v>27</v>
      </c>
      <c r="N695" s="416" t="s">
        <v>28</v>
      </c>
      <c r="O695" s="417" t="s">
        <v>29</v>
      </c>
    </row>
    <row r="696" spans="1:15" s="146" customFormat="1" ht="56.25" customHeight="1" x14ac:dyDescent="0.2">
      <c r="A696" s="843" t="s">
        <v>335</v>
      </c>
      <c r="B696" s="418">
        <v>1501</v>
      </c>
      <c r="C696" s="418" t="s">
        <v>93</v>
      </c>
      <c r="D696" s="418">
        <v>22</v>
      </c>
      <c r="E696" s="418" t="s">
        <v>143</v>
      </c>
      <c r="F696" s="418" t="s">
        <v>149</v>
      </c>
      <c r="G696" s="418" t="s">
        <v>106</v>
      </c>
      <c r="H696" s="847">
        <v>11</v>
      </c>
      <c r="I696" s="418" t="s">
        <v>39</v>
      </c>
      <c r="J696" s="418"/>
      <c r="K696" s="187">
        <v>1</v>
      </c>
      <c r="L696" s="167">
        <v>15000000000</v>
      </c>
      <c r="M696" s="420">
        <f>K696*L696</f>
        <v>15000000000</v>
      </c>
      <c r="N696" s="421"/>
      <c r="O696" s="420">
        <f>M696+N696</f>
        <v>15000000000</v>
      </c>
    </row>
    <row r="697" spans="1:15" s="140" customFormat="1" ht="30" customHeight="1" x14ac:dyDescent="0.2">
      <c r="A697" s="425"/>
      <c r="B697" s="418"/>
      <c r="C697" s="418"/>
      <c r="D697" s="418"/>
      <c r="E697" s="418"/>
      <c r="F697" s="418"/>
      <c r="G697" s="418"/>
      <c r="H697" s="418"/>
      <c r="I697" s="418"/>
      <c r="J697" s="418"/>
      <c r="K697" s="221"/>
      <c r="L697" s="167"/>
      <c r="M697" s="420"/>
      <c r="N697" s="421"/>
      <c r="O697" s="420"/>
    </row>
    <row r="698" spans="1:15" s="140" customFormat="1" ht="23.25" customHeight="1" x14ac:dyDescent="0.2">
      <c r="A698" s="265" t="s">
        <v>44</v>
      </c>
      <c r="B698" s="426"/>
      <c r="C698" s="426"/>
      <c r="D698" s="426"/>
      <c r="E698" s="426"/>
      <c r="F698" s="426"/>
      <c r="G698" s="426"/>
      <c r="H698" s="426"/>
      <c r="I698" s="426"/>
      <c r="J698" s="427"/>
      <c r="K698" s="428"/>
      <c r="L698" s="429"/>
      <c r="M698" s="429">
        <f>M696</f>
        <v>15000000000</v>
      </c>
      <c r="N698" s="429">
        <f t="shared" ref="N698:O698" si="56">N696</f>
        <v>0</v>
      </c>
      <c r="O698" s="429">
        <f t="shared" si="56"/>
        <v>15000000000</v>
      </c>
    </row>
    <row r="699" spans="1:15" s="140" customFormat="1" ht="18" x14ac:dyDescent="0.2">
      <c r="A699" s="1136" t="s">
        <v>3031</v>
      </c>
      <c r="B699" s="1137"/>
      <c r="C699" s="1137"/>
      <c r="D699" s="1137"/>
      <c r="E699" s="1137"/>
      <c r="F699" s="1137"/>
      <c r="G699" s="1137"/>
      <c r="H699" s="1137"/>
      <c r="I699" s="1137"/>
      <c r="J699" s="1137"/>
      <c r="K699" s="1138"/>
      <c r="L699" s="1138"/>
      <c r="M699" s="1138"/>
      <c r="N699" s="1138"/>
      <c r="O699" s="1139"/>
    </row>
    <row r="700" spans="1:15" s="144" customFormat="1" ht="39.75" customHeight="1" x14ac:dyDescent="0.25">
      <c r="A700" s="1147" t="s">
        <v>151</v>
      </c>
      <c r="B700" s="1148"/>
      <c r="C700" s="1148"/>
      <c r="D700" s="1149"/>
      <c r="E700" s="879" t="s">
        <v>2950</v>
      </c>
      <c r="F700" s="879"/>
      <c r="G700" s="879"/>
      <c r="H700" s="879"/>
      <c r="I700" s="879"/>
      <c r="J700" s="879"/>
      <c r="K700" s="879"/>
      <c r="L700" s="879"/>
      <c r="M700" s="879" t="s">
        <v>202</v>
      </c>
      <c r="N700" s="879"/>
      <c r="O700" s="879"/>
    </row>
    <row r="701" spans="1:15" s="145" customFormat="1" ht="29.25" customHeight="1" x14ac:dyDescent="0.2">
      <c r="A701" s="1147" t="s">
        <v>3048</v>
      </c>
      <c r="B701" s="1148"/>
      <c r="C701" s="1148"/>
      <c r="D701" s="1149"/>
      <c r="E701" s="890" t="str">
        <f>+A701</f>
        <v>FECHA: 27/01/2021</v>
      </c>
      <c r="F701" s="891"/>
      <c r="G701" s="891"/>
      <c r="H701" s="891"/>
      <c r="I701" s="891"/>
      <c r="J701" s="891"/>
      <c r="K701" s="891"/>
      <c r="L701" s="892"/>
      <c r="M701" s="1144" t="str">
        <f>+E701</f>
        <v>FECHA: 27/01/2021</v>
      </c>
      <c r="N701" s="1145"/>
      <c r="O701" s="1146"/>
    </row>
    <row r="702" spans="1:15" ht="21.75" customHeight="1" x14ac:dyDescent="0.25">
      <c r="A702" s="260"/>
      <c r="B702" s="260"/>
      <c r="C702" s="260"/>
      <c r="D702" s="260"/>
      <c r="E702" s="260"/>
      <c r="F702" s="260"/>
      <c r="G702" s="260"/>
      <c r="H702" s="260"/>
      <c r="I702" s="260"/>
      <c r="J702" s="260"/>
      <c r="K702" s="260"/>
      <c r="L702" s="260"/>
      <c r="M702" s="260"/>
      <c r="N702" s="260"/>
      <c r="O702" s="260"/>
    </row>
    <row r="703" spans="1:15" s="140" customFormat="1" ht="75" customHeight="1" x14ac:dyDescent="0.2">
      <c r="A703" s="1143" t="s">
        <v>3040</v>
      </c>
      <c r="B703" s="1143"/>
      <c r="C703" s="1143"/>
      <c r="D703" s="1143"/>
      <c r="E703" s="1143"/>
      <c r="F703" s="1143"/>
      <c r="G703" s="1143"/>
      <c r="H703" s="1143"/>
      <c r="I703" s="1143"/>
      <c r="J703" s="1143"/>
      <c r="K703" s="1143"/>
      <c r="L703" s="1143"/>
      <c r="M703" s="1143"/>
      <c r="N703" s="1143"/>
      <c r="O703" s="1143"/>
    </row>
    <row r="705" spans="1:15" s="140" customFormat="1" ht="14.25" customHeight="1" x14ac:dyDescent="0.2">
      <c r="A705" s="396" t="s">
        <v>50</v>
      </c>
      <c r="B705" s="1123" t="s">
        <v>289</v>
      </c>
      <c r="C705" s="1124"/>
      <c r="D705" s="1124"/>
      <c r="E705" s="1124"/>
      <c r="F705" s="1124"/>
      <c r="G705" s="1124"/>
      <c r="H705" s="1124"/>
      <c r="I705" s="1124"/>
      <c r="J705" s="1124"/>
      <c r="K705" s="1124"/>
      <c r="L705" s="1124"/>
      <c r="M705" s="1124"/>
      <c r="N705" s="1125"/>
      <c r="O705" s="1150" t="s">
        <v>60</v>
      </c>
    </row>
    <row r="706" spans="1:15" s="140" customFormat="1" ht="18" x14ac:dyDescent="0.2">
      <c r="A706" s="396" t="s">
        <v>199</v>
      </c>
      <c r="B706" s="1126"/>
      <c r="C706" s="1127"/>
      <c r="D706" s="1127"/>
      <c r="E706" s="1127"/>
      <c r="F706" s="1127"/>
      <c r="G706" s="1127"/>
      <c r="H706" s="1127"/>
      <c r="I706" s="1127"/>
      <c r="J706" s="1127"/>
      <c r="K706" s="1127"/>
      <c r="L706" s="1127"/>
      <c r="M706" s="1127"/>
      <c r="N706" s="1128"/>
      <c r="O706" s="908"/>
    </row>
    <row r="707" spans="1:15" s="140" customFormat="1" ht="18" x14ac:dyDescent="0.2">
      <c r="A707" s="396" t="s">
        <v>200</v>
      </c>
      <c r="B707" s="1123" t="s">
        <v>2991</v>
      </c>
      <c r="C707" s="1124"/>
      <c r="D707" s="1124"/>
      <c r="E707" s="1124"/>
      <c r="F707" s="1124"/>
      <c r="G707" s="1124"/>
      <c r="H707" s="1124"/>
      <c r="I707" s="1124"/>
      <c r="J707" s="1124"/>
      <c r="K707" s="1124"/>
      <c r="L707" s="1124"/>
      <c r="M707" s="1124"/>
      <c r="N707" s="1125"/>
      <c r="O707" s="908"/>
    </row>
    <row r="708" spans="1:15" s="140" customFormat="1" ht="18" x14ac:dyDescent="0.2">
      <c r="A708" s="396" t="s">
        <v>201</v>
      </c>
      <c r="B708" s="1126"/>
      <c r="C708" s="1127"/>
      <c r="D708" s="1127"/>
      <c r="E708" s="1127"/>
      <c r="F708" s="1127"/>
      <c r="G708" s="1127"/>
      <c r="H708" s="1127"/>
      <c r="I708" s="1127"/>
      <c r="J708" s="1127"/>
      <c r="K708" s="1127"/>
      <c r="L708" s="1127"/>
      <c r="M708" s="1127"/>
      <c r="N708" s="1128"/>
      <c r="O708" s="908"/>
    </row>
    <row r="709" spans="1:15" s="140" customFormat="1" ht="18" x14ac:dyDescent="0.2">
      <c r="A709" s="392"/>
      <c r="B709" s="393"/>
      <c r="C709" s="393"/>
      <c r="D709" s="393"/>
      <c r="E709" s="393"/>
      <c r="F709" s="393"/>
      <c r="G709" s="393"/>
      <c r="H709" s="393"/>
      <c r="I709" s="393"/>
      <c r="J709" s="393"/>
      <c r="K709" s="393"/>
      <c r="L709" s="397"/>
      <c r="M709" s="397"/>
      <c r="N709" s="393"/>
      <c r="O709" s="398"/>
    </row>
    <row r="710" spans="1:15" s="140" customFormat="1" ht="18" x14ac:dyDescent="0.2">
      <c r="A710" s="845"/>
      <c r="B710" s="846"/>
      <c r="C710" s="846"/>
      <c r="D710" s="846"/>
      <c r="E710" s="846"/>
      <c r="F710" s="846"/>
      <c r="G710" s="846"/>
      <c r="H710" s="846"/>
      <c r="I710" s="846"/>
      <c r="J710" s="846"/>
      <c r="K710" s="846"/>
      <c r="L710" s="401"/>
      <c r="M710" s="401"/>
      <c r="N710" s="846"/>
      <c r="O710" s="402"/>
    </row>
    <row r="711" spans="1:15" s="141" customFormat="1" ht="32.25" customHeight="1" x14ac:dyDescent="0.25">
      <c r="A711" s="403" t="s">
        <v>62</v>
      </c>
      <c r="B711" s="1129" t="s">
        <v>233</v>
      </c>
      <c r="C711" s="1129"/>
      <c r="D711" s="1129"/>
      <c r="E711" s="1129"/>
      <c r="F711" s="1129"/>
      <c r="G711" s="1129"/>
      <c r="H711" s="1129"/>
      <c r="I711" s="1129"/>
      <c r="J711" s="1129"/>
      <c r="K711" s="1129"/>
      <c r="L711" s="1129"/>
      <c r="M711" s="1129"/>
      <c r="N711" s="404" t="s">
        <v>63</v>
      </c>
      <c r="O711" s="405" t="s">
        <v>3051</v>
      </c>
    </row>
    <row r="712" spans="1:15" s="140" customFormat="1" ht="12.75" customHeight="1" x14ac:dyDescent="0.2">
      <c r="A712" s="406"/>
      <c r="B712" s="407"/>
      <c r="C712" s="407"/>
      <c r="D712" s="407"/>
      <c r="E712" s="407"/>
      <c r="F712" s="407"/>
      <c r="G712" s="407"/>
      <c r="H712" s="407"/>
      <c r="I712" s="407"/>
      <c r="J712" s="407"/>
      <c r="K712" s="407"/>
      <c r="L712" s="407"/>
      <c r="M712" s="407"/>
      <c r="N712" s="408"/>
      <c r="O712" s="409"/>
    </row>
    <row r="713" spans="1:15" s="141" customFormat="1" ht="33.75" customHeight="1" x14ac:dyDescent="0.25">
      <c r="A713" s="403" t="s">
        <v>64</v>
      </c>
      <c r="B713" s="1130">
        <v>2018011000709</v>
      </c>
      <c r="C713" s="1130"/>
      <c r="D713" s="1130"/>
      <c r="E713" s="1130"/>
      <c r="F713" s="1130"/>
      <c r="G713" s="1130"/>
      <c r="H713" s="1130"/>
      <c r="I713" s="1130"/>
      <c r="J713" s="1130"/>
      <c r="K713" s="1130"/>
      <c r="L713" s="1130"/>
      <c r="M713" s="1130"/>
      <c r="N713" s="410"/>
      <c r="O713" s="411"/>
    </row>
    <row r="714" spans="1:15" s="142" customFormat="1" ht="42" customHeight="1" x14ac:dyDescent="0.25">
      <c r="A714" s="1133" t="s">
        <v>65</v>
      </c>
      <c r="B714" s="1140"/>
      <c r="C714" s="1141"/>
      <c r="D714" s="1141"/>
      <c r="E714" s="1141"/>
      <c r="F714" s="1141"/>
      <c r="G714" s="1141"/>
      <c r="H714" s="1142"/>
      <c r="I714" s="1134" t="s">
        <v>23</v>
      </c>
      <c r="J714" s="1134"/>
      <c r="K714" s="1135" t="s">
        <v>3038</v>
      </c>
      <c r="L714" s="1135"/>
      <c r="M714" s="1135"/>
      <c r="N714" s="1135"/>
      <c r="O714" s="1135"/>
    </row>
    <row r="715" spans="1:15" s="143" customFormat="1" ht="51" customHeight="1" x14ac:dyDescent="0.25">
      <c r="A715" s="1133"/>
      <c r="B715" s="412" t="s">
        <v>32</v>
      </c>
      <c r="C715" s="412" t="s">
        <v>33</v>
      </c>
      <c r="D715" s="413" t="s">
        <v>34</v>
      </c>
      <c r="E715" s="413" t="s">
        <v>146</v>
      </c>
      <c r="F715" s="413" t="s">
        <v>142</v>
      </c>
      <c r="G715" s="413" t="s">
        <v>70</v>
      </c>
      <c r="H715" s="412" t="s">
        <v>66</v>
      </c>
      <c r="I715" s="844" t="s">
        <v>35</v>
      </c>
      <c r="J715" s="844" t="s">
        <v>36</v>
      </c>
      <c r="K715" s="844" t="s">
        <v>25</v>
      </c>
      <c r="L715" s="415" t="s">
        <v>26</v>
      </c>
      <c r="M715" s="415" t="s">
        <v>27</v>
      </c>
      <c r="N715" s="416" t="s">
        <v>28</v>
      </c>
      <c r="O715" s="417" t="s">
        <v>29</v>
      </c>
    </row>
    <row r="716" spans="1:15" s="146" customFormat="1" ht="56.25" customHeight="1" x14ac:dyDescent="0.2">
      <c r="A716" s="843" t="s">
        <v>2952</v>
      </c>
      <c r="B716" s="418">
        <v>1501</v>
      </c>
      <c r="C716" s="418" t="s">
        <v>93</v>
      </c>
      <c r="D716" s="418" t="s">
        <v>117</v>
      </c>
      <c r="E716" s="418" t="s">
        <v>143</v>
      </c>
      <c r="F716" s="418" t="s">
        <v>158</v>
      </c>
      <c r="G716" s="418" t="s">
        <v>106</v>
      </c>
      <c r="H716" s="847">
        <v>11</v>
      </c>
      <c r="I716" s="418" t="s">
        <v>39</v>
      </c>
      <c r="J716" s="418"/>
      <c r="K716" s="187">
        <v>1</v>
      </c>
      <c r="L716" s="167">
        <v>4500000000</v>
      </c>
      <c r="M716" s="420">
        <f>K716*L716</f>
        <v>4500000000</v>
      </c>
      <c r="N716" s="421"/>
      <c r="O716" s="420">
        <f>M716+N716</f>
        <v>4500000000</v>
      </c>
    </row>
    <row r="717" spans="1:15" s="140" customFormat="1" ht="30" customHeight="1" x14ac:dyDescent="0.2">
      <c r="A717" s="425"/>
      <c r="B717" s="418"/>
      <c r="C717" s="418"/>
      <c r="D717" s="418"/>
      <c r="E717" s="418"/>
      <c r="F717" s="418"/>
      <c r="G717" s="418"/>
      <c r="H717" s="418"/>
      <c r="I717" s="418"/>
      <c r="J717" s="418"/>
      <c r="K717" s="221"/>
      <c r="L717" s="167"/>
      <c r="M717" s="420"/>
      <c r="N717" s="421"/>
      <c r="O717" s="420"/>
    </row>
    <row r="718" spans="1:15" s="140" customFormat="1" ht="23.25" customHeight="1" x14ac:dyDescent="0.2">
      <c r="A718" s="265" t="s">
        <v>44</v>
      </c>
      <c r="B718" s="426"/>
      <c r="C718" s="426"/>
      <c r="D718" s="426"/>
      <c r="E718" s="426"/>
      <c r="F718" s="426"/>
      <c r="G718" s="426"/>
      <c r="H718" s="426"/>
      <c r="I718" s="426"/>
      <c r="J718" s="427"/>
      <c r="K718" s="428"/>
      <c r="L718" s="429"/>
      <c r="M718" s="429">
        <f>M716</f>
        <v>4500000000</v>
      </c>
      <c r="N718" s="429">
        <f t="shared" ref="N718:O718" si="57">N716</f>
        <v>0</v>
      </c>
      <c r="O718" s="429">
        <f t="shared" si="57"/>
        <v>4500000000</v>
      </c>
    </row>
    <row r="719" spans="1:15" s="140" customFormat="1" ht="18" x14ac:dyDescent="0.2">
      <c r="A719" s="1136" t="s">
        <v>3031</v>
      </c>
      <c r="B719" s="1137"/>
      <c r="C719" s="1137"/>
      <c r="D719" s="1137"/>
      <c r="E719" s="1137"/>
      <c r="F719" s="1137"/>
      <c r="G719" s="1137"/>
      <c r="H719" s="1137"/>
      <c r="I719" s="1137"/>
      <c r="J719" s="1137"/>
      <c r="K719" s="1138"/>
      <c r="L719" s="1138"/>
      <c r="M719" s="1138"/>
      <c r="N719" s="1138"/>
      <c r="O719" s="1139"/>
    </row>
    <row r="720" spans="1:15" s="144" customFormat="1" ht="39.75" customHeight="1" x14ac:dyDescent="0.25">
      <c r="A720" s="1147" t="s">
        <v>151</v>
      </c>
      <c r="B720" s="1148"/>
      <c r="C720" s="1148"/>
      <c r="D720" s="1149"/>
      <c r="E720" s="879" t="s">
        <v>2950</v>
      </c>
      <c r="F720" s="879"/>
      <c r="G720" s="879"/>
      <c r="H720" s="879"/>
      <c r="I720" s="879"/>
      <c r="J720" s="879"/>
      <c r="K720" s="879"/>
      <c r="L720" s="879"/>
      <c r="M720" s="879" t="s">
        <v>202</v>
      </c>
      <c r="N720" s="879"/>
      <c r="O720" s="879"/>
    </row>
    <row r="721" spans="1:15" s="145" customFormat="1" ht="29.25" customHeight="1" x14ac:dyDescent="0.2">
      <c r="A721" s="1147" t="s">
        <v>3048</v>
      </c>
      <c r="B721" s="1148"/>
      <c r="C721" s="1148"/>
      <c r="D721" s="1149"/>
      <c r="E721" s="890" t="str">
        <f>+A721</f>
        <v>FECHA: 27/01/2021</v>
      </c>
      <c r="F721" s="891"/>
      <c r="G721" s="891"/>
      <c r="H721" s="891"/>
      <c r="I721" s="891"/>
      <c r="J721" s="891"/>
      <c r="K721" s="891"/>
      <c r="L721" s="892"/>
      <c r="M721" s="1144" t="str">
        <f>+E721</f>
        <v>FECHA: 27/01/2021</v>
      </c>
      <c r="N721" s="1145"/>
      <c r="O721" s="1146"/>
    </row>
    <row r="722" spans="1:15" ht="21.75" customHeight="1" x14ac:dyDescent="0.25">
      <c r="A722" s="260"/>
      <c r="B722" s="260"/>
      <c r="C722" s="260"/>
      <c r="D722" s="260"/>
      <c r="E722" s="260"/>
      <c r="F722" s="260"/>
      <c r="G722" s="260"/>
      <c r="H722" s="260"/>
      <c r="I722" s="260"/>
      <c r="J722" s="260"/>
      <c r="K722" s="260"/>
      <c r="L722" s="260"/>
      <c r="M722" s="260"/>
      <c r="N722" s="260"/>
      <c r="O722" s="260"/>
    </row>
    <row r="723" spans="1:15" s="140" customFormat="1" ht="75" customHeight="1" x14ac:dyDescent="0.2">
      <c r="A723" s="1143" t="s">
        <v>3040</v>
      </c>
      <c r="B723" s="1143"/>
      <c r="C723" s="1143"/>
      <c r="D723" s="1143"/>
      <c r="E723" s="1143"/>
      <c r="F723" s="1143"/>
      <c r="G723" s="1143"/>
      <c r="H723" s="1143"/>
      <c r="I723" s="1143"/>
      <c r="J723" s="1143"/>
      <c r="K723" s="1143"/>
      <c r="L723" s="1143"/>
      <c r="M723" s="1143"/>
      <c r="N723" s="1143"/>
      <c r="O723" s="1143"/>
    </row>
    <row r="725" spans="1:15" s="140" customFormat="1" ht="14.25" customHeight="1" x14ac:dyDescent="0.2">
      <c r="A725" s="396" t="s">
        <v>50</v>
      </c>
      <c r="B725" s="1123" t="s">
        <v>289</v>
      </c>
      <c r="C725" s="1124"/>
      <c r="D725" s="1124"/>
      <c r="E725" s="1124"/>
      <c r="F725" s="1124"/>
      <c r="G725" s="1124"/>
      <c r="H725" s="1124"/>
      <c r="I725" s="1124"/>
      <c r="J725" s="1124"/>
      <c r="K725" s="1124"/>
      <c r="L725" s="1124"/>
      <c r="M725" s="1124"/>
      <c r="N725" s="1125"/>
      <c r="O725" s="1150" t="s">
        <v>60</v>
      </c>
    </row>
    <row r="726" spans="1:15" s="140" customFormat="1" ht="18" x14ac:dyDescent="0.2">
      <c r="A726" s="396" t="s">
        <v>199</v>
      </c>
      <c r="B726" s="1126"/>
      <c r="C726" s="1127"/>
      <c r="D726" s="1127"/>
      <c r="E726" s="1127"/>
      <c r="F726" s="1127"/>
      <c r="G726" s="1127"/>
      <c r="H726" s="1127"/>
      <c r="I726" s="1127"/>
      <c r="J726" s="1127"/>
      <c r="K726" s="1127"/>
      <c r="L726" s="1127"/>
      <c r="M726" s="1127"/>
      <c r="N726" s="1128"/>
      <c r="O726" s="908"/>
    </row>
    <row r="727" spans="1:15" s="140" customFormat="1" ht="18" x14ac:dyDescent="0.2">
      <c r="A727" s="396" t="s">
        <v>200</v>
      </c>
      <c r="B727" s="1123" t="s">
        <v>2991</v>
      </c>
      <c r="C727" s="1124"/>
      <c r="D727" s="1124"/>
      <c r="E727" s="1124"/>
      <c r="F727" s="1124"/>
      <c r="G727" s="1124"/>
      <c r="H727" s="1124"/>
      <c r="I727" s="1124"/>
      <c r="J727" s="1124"/>
      <c r="K727" s="1124"/>
      <c r="L727" s="1124"/>
      <c r="M727" s="1124"/>
      <c r="N727" s="1125"/>
      <c r="O727" s="908"/>
    </row>
    <row r="728" spans="1:15" s="140" customFormat="1" ht="18" x14ac:dyDescent="0.2">
      <c r="A728" s="396" t="s">
        <v>201</v>
      </c>
      <c r="B728" s="1126"/>
      <c r="C728" s="1127"/>
      <c r="D728" s="1127"/>
      <c r="E728" s="1127"/>
      <c r="F728" s="1127"/>
      <c r="G728" s="1127"/>
      <c r="H728" s="1127"/>
      <c r="I728" s="1127"/>
      <c r="J728" s="1127"/>
      <c r="K728" s="1127"/>
      <c r="L728" s="1127"/>
      <c r="M728" s="1127"/>
      <c r="N728" s="1128"/>
      <c r="O728" s="908"/>
    </row>
    <row r="729" spans="1:15" s="140" customFormat="1" ht="18" x14ac:dyDescent="0.2">
      <c r="A729" s="392"/>
      <c r="B729" s="393"/>
      <c r="C729" s="393"/>
      <c r="D729" s="393"/>
      <c r="E729" s="393"/>
      <c r="F729" s="393"/>
      <c r="G729" s="393"/>
      <c r="H729" s="393"/>
      <c r="I729" s="393"/>
      <c r="J729" s="393"/>
      <c r="K729" s="393"/>
      <c r="L729" s="397"/>
      <c r="M729" s="397"/>
      <c r="N729" s="393"/>
      <c r="O729" s="398"/>
    </row>
    <row r="730" spans="1:15" s="140" customFormat="1" ht="18" x14ac:dyDescent="0.2">
      <c r="A730" s="845"/>
      <c r="B730" s="846"/>
      <c r="C730" s="846"/>
      <c r="D730" s="846"/>
      <c r="E730" s="846"/>
      <c r="F730" s="846"/>
      <c r="G730" s="846"/>
      <c r="H730" s="846"/>
      <c r="I730" s="846"/>
      <c r="J730" s="846"/>
      <c r="K730" s="846"/>
      <c r="L730" s="401"/>
      <c r="M730" s="401"/>
      <c r="N730" s="846"/>
      <c r="O730" s="402"/>
    </row>
    <row r="731" spans="1:15" s="141" customFormat="1" ht="32.25" customHeight="1" x14ac:dyDescent="0.25">
      <c r="A731" s="403" t="s">
        <v>62</v>
      </c>
      <c r="B731" s="1129" t="s">
        <v>233</v>
      </c>
      <c r="C731" s="1129"/>
      <c r="D731" s="1129"/>
      <c r="E731" s="1129"/>
      <c r="F731" s="1129"/>
      <c r="G731" s="1129"/>
      <c r="H731" s="1129"/>
      <c r="I731" s="1129"/>
      <c r="J731" s="1129"/>
      <c r="K731" s="1129"/>
      <c r="L731" s="1129"/>
      <c r="M731" s="1129"/>
      <c r="N731" s="404" t="s">
        <v>63</v>
      </c>
      <c r="O731" s="405" t="s">
        <v>3052</v>
      </c>
    </row>
    <row r="732" spans="1:15" s="140" customFormat="1" ht="12.75" customHeight="1" x14ac:dyDescent="0.2">
      <c r="A732" s="406"/>
      <c r="B732" s="407"/>
      <c r="C732" s="407"/>
      <c r="D732" s="407"/>
      <c r="E732" s="407"/>
      <c r="F732" s="407"/>
      <c r="G732" s="407"/>
      <c r="H732" s="407"/>
      <c r="I732" s="407"/>
      <c r="J732" s="407"/>
      <c r="K732" s="407"/>
      <c r="L732" s="407"/>
      <c r="M732" s="407"/>
      <c r="N732" s="408"/>
      <c r="O732" s="409"/>
    </row>
    <row r="733" spans="1:15" s="141" customFormat="1" ht="33.75" customHeight="1" x14ac:dyDescent="0.25">
      <c r="A733" s="403" t="s">
        <v>64</v>
      </c>
      <c r="B733" s="1130">
        <v>2018011000709</v>
      </c>
      <c r="C733" s="1130"/>
      <c r="D733" s="1130"/>
      <c r="E733" s="1130"/>
      <c r="F733" s="1130"/>
      <c r="G733" s="1130"/>
      <c r="H733" s="1130"/>
      <c r="I733" s="1130"/>
      <c r="J733" s="1130"/>
      <c r="K733" s="1130"/>
      <c r="L733" s="1130"/>
      <c r="M733" s="1130"/>
      <c r="N733" s="410"/>
      <c r="O733" s="411"/>
    </row>
    <row r="734" spans="1:15" s="142" customFormat="1" ht="42" customHeight="1" x14ac:dyDescent="0.25">
      <c r="A734" s="1133" t="s">
        <v>65</v>
      </c>
      <c r="B734" s="1140"/>
      <c r="C734" s="1141"/>
      <c r="D734" s="1141"/>
      <c r="E734" s="1141"/>
      <c r="F734" s="1141"/>
      <c r="G734" s="1141"/>
      <c r="H734" s="1142"/>
      <c r="I734" s="1134" t="s">
        <v>23</v>
      </c>
      <c r="J734" s="1134"/>
      <c r="K734" s="1135" t="s">
        <v>3038</v>
      </c>
      <c r="L734" s="1135"/>
      <c r="M734" s="1135"/>
      <c r="N734" s="1135"/>
      <c r="O734" s="1135"/>
    </row>
    <row r="735" spans="1:15" s="143" customFormat="1" ht="51" customHeight="1" x14ac:dyDescent="0.25">
      <c r="A735" s="1133"/>
      <c r="B735" s="412" t="s">
        <v>32</v>
      </c>
      <c r="C735" s="412" t="s">
        <v>33</v>
      </c>
      <c r="D735" s="413" t="s">
        <v>34</v>
      </c>
      <c r="E735" s="413" t="s">
        <v>146</v>
      </c>
      <c r="F735" s="413" t="s">
        <v>142</v>
      </c>
      <c r="G735" s="413" t="s">
        <v>70</v>
      </c>
      <c r="H735" s="412" t="s">
        <v>66</v>
      </c>
      <c r="I735" s="844" t="s">
        <v>35</v>
      </c>
      <c r="J735" s="844" t="s">
        <v>36</v>
      </c>
      <c r="K735" s="844" t="s">
        <v>25</v>
      </c>
      <c r="L735" s="415" t="s">
        <v>26</v>
      </c>
      <c r="M735" s="415" t="s">
        <v>27</v>
      </c>
      <c r="N735" s="416" t="s">
        <v>28</v>
      </c>
      <c r="O735" s="417" t="s">
        <v>29</v>
      </c>
    </row>
    <row r="736" spans="1:15" s="146" customFormat="1" ht="56.25" customHeight="1" x14ac:dyDescent="0.2">
      <c r="A736" s="843" t="s">
        <v>336</v>
      </c>
      <c r="B736" s="418">
        <v>1501</v>
      </c>
      <c r="C736" s="418" t="s">
        <v>93</v>
      </c>
      <c r="D736" s="418" t="s">
        <v>117</v>
      </c>
      <c r="E736" s="418" t="s">
        <v>143</v>
      </c>
      <c r="F736" s="418" t="s">
        <v>158</v>
      </c>
      <c r="G736" s="418" t="s">
        <v>106</v>
      </c>
      <c r="H736" s="847">
        <v>11</v>
      </c>
      <c r="I736" s="418" t="s">
        <v>39</v>
      </c>
      <c r="J736" s="418"/>
      <c r="K736" s="187">
        <v>1</v>
      </c>
      <c r="L736" s="167">
        <v>500000000</v>
      </c>
      <c r="M736" s="420">
        <f>K736*L736</f>
        <v>500000000</v>
      </c>
      <c r="N736" s="421"/>
      <c r="O736" s="420">
        <f>M736+N736</f>
        <v>500000000</v>
      </c>
    </row>
    <row r="737" spans="1:15" s="140" customFormat="1" ht="30" customHeight="1" x14ac:dyDescent="0.2">
      <c r="A737" s="425"/>
      <c r="B737" s="418"/>
      <c r="C737" s="418"/>
      <c r="D737" s="418"/>
      <c r="E737" s="418"/>
      <c r="F737" s="418"/>
      <c r="G737" s="418"/>
      <c r="H737" s="418"/>
      <c r="I737" s="418"/>
      <c r="J737" s="418"/>
      <c r="K737" s="221"/>
      <c r="L737" s="167"/>
      <c r="M737" s="420"/>
      <c r="N737" s="421"/>
      <c r="O737" s="420"/>
    </row>
    <row r="738" spans="1:15" s="140" customFormat="1" ht="23.25" customHeight="1" x14ac:dyDescent="0.2">
      <c r="A738" s="265" t="s">
        <v>44</v>
      </c>
      <c r="B738" s="426"/>
      <c r="C738" s="426"/>
      <c r="D738" s="426"/>
      <c r="E738" s="426"/>
      <c r="F738" s="426"/>
      <c r="G738" s="426"/>
      <c r="H738" s="426"/>
      <c r="I738" s="426"/>
      <c r="J738" s="427"/>
      <c r="K738" s="428"/>
      <c r="L738" s="429"/>
      <c r="M738" s="429">
        <f>M736</f>
        <v>500000000</v>
      </c>
      <c r="N738" s="429">
        <f t="shared" ref="N738:O738" si="58">N736</f>
        <v>0</v>
      </c>
      <c r="O738" s="429">
        <f t="shared" si="58"/>
        <v>500000000</v>
      </c>
    </row>
    <row r="739" spans="1:15" s="140" customFormat="1" ht="18" x14ac:dyDescent="0.2">
      <c r="A739" s="1136" t="s">
        <v>3031</v>
      </c>
      <c r="B739" s="1137"/>
      <c r="C739" s="1137"/>
      <c r="D739" s="1137"/>
      <c r="E739" s="1137"/>
      <c r="F739" s="1137"/>
      <c r="G739" s="1137"/>
      <c r="H739" s="1137"/>
      <c r="I739" s="1137"/>
      <c r="J739" s="1137"/>
      <c r="K739" s="1138"/>
      <c r="L739" s="1138"/>
      <c r="M739" s="1138"/>
      <c r="N739" s="1138"/>
      <c r="O739" s="1139"/>
    </row>
    <row r="740" spans="1:15" s="144" customFormat="1" ht="39.75" customHeight="1" x14ac:dyDescent="0.25">
      <c r="A740" s="1147" t="s">
        <v>151</v>
      </c>
      <c r="B740" s="1148"/>
      <c r="C740" s="1148"/>
      <c r="D740" s="1149"/>
      <c r="E740" s="879" t="s">
        <v>2950</v>
      </c>
      <c r="F740" s="879"/>
      <c r="G740" s="879"/>
      <c r="H740" s="879"/>
      <c r="I740" s="879"/>
      <c r="J740" s="879"/>
      <c r="K740" s="879"/>
      <c r="L740" s="879"/>
      <c r="M740" s="879" t="s">
        <v>202</v>
      </c>
      <c r="N740" s="879"/>
      <c r="O740" s="879"/>
    </row>
    <row r="741" spans="1:15" s="145" customFormat="1" ht="29.25" customHeight="1" x14ac:dyDescent="0.2">
      <c r="A741" s="1147" t="s">
        <v>3048</v>
      </c>
      <c r="B741" s="1148"/>
      <c r="C741" s="1148"/>
      <c r="D741" s="1149"/>
      <c r="E741" s="890" t="str">
        <f>+A741</f>
        <v>FECHA: 27/01/2021</v>
      </c>
      <c r="F741" s="891"/>
      <c r="G741" s="891"/>
      <c r="H741" s="891"/>
      <c r="I741" s="891"/>
      <c r="J741" s="891"/>
      <c r="K741" s="891"/>
      <c r="L741" s="892"/>
      <c r="M741" s="1144" t="str">
        <f>+E741</f>
        <v>FECHA: 27/01/2021</v>
      </c>
      <c r="N741" s="1145"/>
      <c r="O741" s="1146"/>
    </row>
    <row r="742" spans="1:15" ht="21.75" customHeight="1" x14ac:dyDescent="0.25">
      <c r="A742" s="260"/>
      <c r="B742" s="260"/>
      <c r="C742" s="260"/>
      <c r="D742" s="260"/>
      <c r="E742" s="260"/>
      <c r="F742" s="260"/>
      <c r="G742" s="260"/>
      <c r="H742" s="260"/>
      <c r="I742" s="260"/>
      <c r="J742" s="260"/>
      <c r="K742" s="260"/>
      <c r="L742" s="260"/>
      <c r="M742" s="260"/>
      <c r="N742" s="260"/>
      <c r="O742" s="260"/>
    </row>
    <row r="743" spans="1:15" s="140" customFormat="1" ht="75" customHeight="1" x14ac:dyDescent="0.2">
      <c r="A743" s="1143" t="s">
        <v>3040</v>
      </c>
      <c r="B743" s="1143"/>
      <c r="C743" s="1143"/>
      <c r="D743" s="1143"/>
      <c r="E743" s="1143"/>
      <c r="F743" s="1143"/>
      <c r="G743" s="1143"/>
      <c r="H743" s="1143"/>
      <c r="I743" s="1143"/>
      <c r="J743" s="1143"/>
      <c r="K743" s="1143"/>
      <c r="L743" s="1143"/>
      <c r="M743" s="1143"/>
      <c r="N743" s="1143"/>
      <c r="O743" s="1143"/>
    </row>
    <row r="745" spans="1:15" s="140" customFormat="1" ht="14.25" customHeight="1" x14ac:dyDescent="0.2">
      <c r="A745" s="396" t="s">
        <v>50</v>
      </c>
      <c r="B745" s="1123" t="s">
        <v>289</v>
      </c>
      <c r="C745" s="1124"/>
      <c r="D745" s="1124"/>
      <c r="E745" s="1124"/>
      <c r="F745" s="1124"/>
      <c r="G745" s="1124"/>
      <c r="H745" s="1124"/>
      <c r="I745" s="1124"/>
      <c r="J745" s="1124"/>
      <c r="K745" s="1124"/>
      <c r="L745" s="1124"/>
      <c r="M745" s="1124"/>
      <c r="N745" s="1125"/>
      <c r="O745" s="1150" t="s">
        <v>60</v>
      </c>
    </row>
    <row r="746" spans="1:15" s="140" customFormat="1" ht="18" x14ac:dyDescent="0.2">
      <c r="A746" s="396" t="s">
        <v>199</v>
      </c>
      <c r="B746" s="1126"/>
      <c r="C746" s="1127"/>
      <c r="D746" s="1127"/>
      <c r="E746" s="1127"/>
      <c r="F746" s="1127"/>
      <c r="G746" s="1127"/>
      <c r="H746" s="1127"/>
      <c r="I746" s="1127"/>
      <c r="J746" s="1127"/>
      <c r="K746" s="1127"/>
      <c r="L746" s="1127"/>
      <c r="M746" s="1127"/>
      <c r="N746" s="1128"/>
      <c r="O746" s="908"/>
    </row>
    <row r="747" spans="1:15" s="140" customFormat="1" ht="18" x14ac:dyDescent="0.2">
      <c r="A747" s="396" t="s">
        <v>200</v>
      </c>
      <c r="B747" s="1123" t="s">
        <v>2991</v>
      </c>
      <c r="C747" s="1124"/>
      <c r="D747" s="1124"/>
      <c r="E747" s="1124"/>
      <c r="F747" s="1124"/>
      <c r="G747" s="1124"/>
      <c r="H747" s="1124"/>
      <c r="I747" s="1124"/>
      <c r="J747" s="1124"/>
      <c r="K747" s="1124"/>
      <c r="L747" s="1124"/>
      <c r="M747" s="1124"/>
      <c r="N747" s="1125"/>
      <c r="O747" s="908"/>
    </row>
    <row r="748" spans="1:15" s="140" customFormat="1" ht="18" x14ac:dyDescent="0.2">
      <c r="A748" s="396" t="s">
        <v>201</v>
      </c>
      <c r="B748" s="1126"/>
      <c r="C748" s="1127"/>
      <c r="D748" s="1127"/>
      <c r="E748" s="1127"/>
      <c r="F748" s="1127"/>
      <c r="G748" s="1127"/>
      <c r="H748" s="1127"/>
      <c r="I748" s="1127"/>
      <c r="J748" s="1127"/>
      <c r="K748" s="1127"/>
      <c r="L748" s="1127"/>
      <c r="M748" s="1127"/>
      <c r="N748" s="1128"/>
      <c r="O748" s="908"/>
    </row>
    <row r="749" spans="1:15" s="140" customFormat="1" ht="18" x14ac:dyDescent="0.2">
      <c r="A749" s="392"/>
      <c r="B749" s="393"/>
      <c r="C749" s="393"/>
      <c r="D749" s="393"/>
      <c r="E749" s="393"/>
      <c r="F749" s="393"/>
      <c r="G749" s="393"/>
      <c r="H749" s="393"/>
      <c r="I749" s="393"/>
      <c r="J749" s="393"/>
      <c r="K749" s="393"/>
      <c r="L749" s="397"/>
      <c r="M749" s="397"/>
      <c r="N749" s="393"/>
      <c r="O749" s="398"/>
    </row>
    <row r="750" spans="1:15" s="140" customFormat="1" ht="18" x14ac:dyDescent="0.2">
      <c r="A750" s="845"/>
      <c r="B750" s="846"/>
      <c r="C750" s="846"/>
      <c r="D750" s="846"/>
      <c r="E750" s="846"/>
      <c r="F750" s="846"/>
      <c r="G750" s="846"/>
      <c r="H750" s="846"/>
      <c r="I750" s="846"/>
      <c r="J750" s="846"/>
      <c r="K750" s="846"/>
      <c r="L750" s="401"/>
      <c r="M750" s="401"/>
      <c r="N750" s="846"/>
      <c r="O750" s="402"/>
    </row>
    <row r="751" spans="1:15" s="141" customFormat="1" ht="32.25" customHeight="1" x14ac:dyDescent="0.25">
      <c r="A751" s="403" t="s">
        <v>62</v>
      </c>
      <c r="B751" s="1129" t="s">
        <v>233</v>
      </c>
      <c r="C751" s="1129"/>
      <c r="D751" s="1129"/>
      <c r="E751" s="1129"/>
      <c r="F751" s="1129"/>
      <c r="G751" s="1129"/>
      <c r="H751" s="1129"/>
      <c r="I751" s="1129"/>
      <c r="J751" s="1129"/>
      <c r="K751" s="1129"/>
      <c r="L751" s="1129"/>
      <c r="M751" s="1129"/>
      <c r="N751" s="404" t="s">
        <v>63</v>
      </c>
      <c r="O751" s="405" t="s">
        <v>3053</v>
      </c>
    </row>
    <row r="752" spans="1:15" s="140" customFormat="1" ht="12.75" customHeight="1" x14ac:dyDescent="0.2">
      <c r="A752" s="406"/>
      <c r="B752" s="407"/>
      <c r="C752" s="407"/>
      <c r="D752" s="407"/>
      <c r="E752" s="407"/>
      <c r="F752" s="407"/>
      <c r="G752" s="407"/>
      <c r="H752" s="407"/>
      <c r="I752" s="407"/>
      <c r="J752" s="407"/>
      <c r="K752" s="407"/>
      <c r="L752" s="407"/>
      <c r="M752" s="407"/>
      <c r="N752" s="408"/>
      <c r="O752" s="409"/>
    </row>
    <row r="753" spans="1:15" s="141" customFormat="1" ht="33.75" customHeight="1" x14ac:dyDescent="0.25">
      <c r="A753" s="403" t="s">
        <v>64</v>
      </c>
      <c r="B753" s="1130">
        <v>2018011000709</v>
      </c>
      <c r="C753" s="1130"/>
      <c r="D753" s="1130"/>
      <c r="E753" s="1130"/>
      <c r="F753" s="1130"/>
      <c r="G753" s="1130"/>
      <c r="H753" s="1130"/>
      <c r="I753" s="1130"/>
      <c r="J753" s="1130"/>
      <c r="K753" s="1130"/>
      <c r="L753" s="1130"/>
      <c r="M753" s="1130"/>
      <c r="N753" s="410"/>
      <c r="O753" s="411"/>
    </row>
    <row r="754" spans="1:15" s="142" customFormat="1" ht="42" customHeight="1" x14ac:dyDescent="0.25">
      <c r="A754" s="1133" t="s">
        <v>65</v>
      </c>
      <c r="B754" s="1140"/>
      <c r="C754" s="1141"/>
      <c r="D754" s="1141"/>
      <c r="E754" s="1141"/>
      <c r="F754" s="1141"/>
      <c r="G754" s="1141"/>
      <c r="H754" s="1142"/>
      <c r="I754" s="1134" t="s">
        <v>23</v>
      </c>
      <c r="J754" s="1134"/>
      <c r="K754" s="1135" t="s">
        <v>3038</v>
      </c>
      <c r="L754" s="1135"/>
      <c r="M754" s="1135"/>
      <c r="N754" s="1135"/>
      <c r="O754" s="1135"/>
    </row>
    <row r="755" spans="1:15" s="143" customFormat="1" ht="51" customHeight="1" x14ac:dyDescent="0.25">
      <c r="A755" s="1133"/>
      <c r="B755" s="412" t="s">
        <v>32</v>
      </c>
      <c r="C755" s="412" t="s">
        <v>33</v>
      </c>
      <c r="D755" s="413" t="s">
        <v>34</v>
      </c>
      <c r="E755" s="413" t="s">
        <v>146</v>
      </c>
      <c r="F755" s="413" t="s">
        <v>142</v>
      </c>
      <c r="G755" s="413" t="s">
        <v>70</v>
      </c>
      <c r="H755" s="412" t="s">
        <v>66</v>
      </c>
      <c r="I755" s="844" t="s">
        <v>35</v>
      </c>
      <c r="J755" s="844" t="s">
        <v>36</v>
      </c>
      <c r="K755" s="844" t="s">
        <v>25</v>
      </c>
      <c r="L755" s="415" t="s">
        <v>26</v>
      </c>
      <c r="M755" s="415" t="s">
        <v>27</v>
      </c>
      <c r="N755" s="416" t="s">
        <v>28</v>
      </c>
      <c r="O755" s="417" t="s">
        <v>29</v>
      </c>
    </row>
    <row r="756" spans="1:15" s="146" customFormat="1" ht="56.25" customHeight="1" x14ac:dyDescent="0.2">
      <c r="A756" s="843" t="s">
        <v>337</v>
      </c>
      <c r="B756" s="418">
        <v>1501</v>
      </c>
      <c r="C756" s="418" t="s">
        <v>93</v>
      </c>
      <c r="D756" s="418" t="s">
        <v>117</v>
      </c>
      <c r="E756" s="418" t="s">
        <v>143</v>
      </c>
      <c r="F756" s="418" t="s">
        <v>158</v>
      </c>
      <c r="G756" s="418" t="s">
        <v>106</v>
      </c>
      <c r="H756" s="847">
        <v>11</v>
      </c>
      <c r="I756" s="418" t="s">
        <v>39</v>
      </c>
      <c r="J756" s="418"/>
      <c r="K756" s="187">
        <v>1</v>
      </c>
      <c r="L756" s="167">
        <v>2714000000</v>
      </c>
      <c r="M756" s="420">
        <f>K756*L756</f>
        <v>2714000000</v>
      </c>
      <c r="N756" s="421"/>
      <c r="O756" s="420">
        <f>M756+N756</f>
        <v>2714000000</v>
      </c>
    </row>
    <row r="757" spans="1:15" s="140" customFormat="1" ht="30" customHeight="1" x14ac:dyDescent="0.2">
      <c r="A757" s="425"/>
      <c r="B757" s="418"/>
      <c r="C757" s="418"/>
      <c r="D757" s="418"/>
      <c r="E757" s="418"/>
      <c r="F757" s="418"/>
      <c r="G757" s="418"/>
      <c r="H757" s="418"/>
      <c r="I757" s="418"/>
      <c r="J757" s="418"/>
      <c r="K757" s="221"/>
      <c r="L757" s="167"/>
      <c r="M757" s="420"/>
      <c r="N757" s="421"/>
      <c r="O757" s="420"/>
    </row>
    <row r="758" spans="1:15" s="140" customFormat="1" ht="23.25" customHeight="1" x14ac:dyDescent="0.2">
      <c r="A758" s="265" t="s">
        <v>44</v>
      </c>
      <c r="B758" s="426"/>
      <c r="C758" s="426"/>
      <c r="D758" s="426"/>
      <c r="E758" s="426"/>
      <c r="F758" s="426"/>
      <c r="G758" s="426"/>
      <c r="H758" s="426"/>
      <c r="I758" s="426"/>
      <c r="J758" s="427"/>
      <c r="K758" s="428"/>
      <c r="L758" s="429"/>
      <c r="M758" s="429">
        <f>M756</f>
        <v>2714000000</v>
      </c>
      <c r="N758" s="429">
        <f t="shared" ref="N758:O758" si="59">N756</f>
        <v>0</v>
      </c>
      <c r="O758" s="429">
        <f t="shared" si="59"/>
        <v>2714000000</v>
      </c>
    </row>
    <row r="759" spans="1:15" s="140" customFormat="1" ht="18" x14ac:dyDescent="0.2">
      <c r="A759" s="1136" t="s">
        <v>3031</v>
      </c>
      <c r="B759" s="1137"/>
      <c r="C759" s="1137"/>
      <c r="D759" s="1137"/>
      <c r="E759" s="1137"/>
      <c r="F759" s="1137"/>
      <c r="G759" s="1137"/>
      <c r="H759" s="1137"/>
      <c r="I759" s="1137"/>
      <c r="J759" s="1137"/>
      <c r="K759" s="1138"/>
      <c r="L759" s="1138"/>
      <c r="M759" s="1138"/>
      <c r="N759" s="1138"/>
      <c r="O759" s="1139"/>
    </row>
    <row r="760" spans="1:15" s="144" customFormat="1" ht="39.75" customHeight="1" x14ac:dyDescent="0.25">
      <c r="A760" s="1147" t="s">
        <v>151</v>
      </c>
      <c r="B760" s="1148"/>
      <c r="C760" s="1148"/>
      <c r="D760" s="1149"/>
      <c r="E760" s="879" t="s">
        <v>2950</v>
      </c>
      <c r="F760" s="879"/>
      <c r="G760" s="879"/>
      <c r="H760" s="879"/>
      <c r="I760" s="879"/>
      <c r="J760" s="879"/>
      <c r="K760" s="879"/>
      <c r="L760" s="879"/>
      <c r="M760" s="879" t="s">
        <v>202</v>
      </c>
      <c r="N760" s="879"/>
      <c r="O760" s="879"/>
    </row>
    <row r="761" spans="1:15" s="145" customFormat="1" ht="29.25" customHeight="1" x14ac:dyDescent="0.2">
      <c r="A761" s="1147" t="s">
        <v>3048</v>
      </c>
      <c r="B761" s="1148"/>
      <c r="C761" s="1148"/>
      <c r="D761" s="1149"/>
      <c r="E761" s="890" t="str">
        <f>+A761</f>
        <v>FECHA: 27/01/2021</v>
      </c>
      <c r="F761" s="891"/>
      <c r="G761" s="891"/>
      <c r="H761" s="891"/>
      <c r="I761" s="891"/>
      <c r="J761" s="891"/>
      <c r="K761" s="891"/>
      <c r="L761" s="892"/>
      <c r="M761" s="1144" t="str">
        <f>+E761</f>
        <v>FECHA: 27/01/2021</v>
      </c>
      <c r="N761" s="1145"/>
      <c r="O761" s="1146"/>
    </row>
    <row r="762" spans="1:15" ht="21.75" customHeight="1" x14ac:dyDescent="0.25">
      <c r="A762" s="260"/>
      <c r="B762" s="260"/>
      <c r="C762" s="260"/>
      <c r="D762" s="260"/>
      <c r="E762" s="260"/>
      <c r="F762" s="260"/>
      <c r="G762" s="260"/>
      <c r="H762" s="260"/>
      <c r="I762" s="260"/>
      <c r="J762" s="260"/>
      <c r="K762" s="260"/>
      <c r="L762" s="260"/>
      <c r="M762" s="260"/>
      <c r="N762" s="260"/>
      <c r="O762" s="260"/>
    </row>
    <row r="763" spans="1:15" s="140" customFormat="1" ht="75" customHeight="1" x14ac:dyDescent="0.2">
      <c r="A763" s="1143" t="s">
        <v>3040</v>
      </c>
      <c r="B763" s="1143"/>
      <c r="C763" s="1143"/>
      <c r="D763" s="1143"/>
      <c r="E763" s="1143"/>
      <c r="F763" s="1143"/>
      <c r="G763" s="1143"/>
      <c r="H763" s="1143"/>
      <c r="I763" s="1143"/>
      <c r="J763" s="1143"/>
      <c r="K763" s="1143"/>
      <c r="L763" s="1143"/>
      <c r="M763" s="1143"/>
      <c r="N763" s="1143"/>
      <c r="O763" s="1143"/>
    </row>
    <row r="765" spans="1:15" s="140" customFormat="1" ht="14.25" customHeight="1" x14ac:dyDescent="0.2">
      <c r="A765" s="396" t="s">
        <v>50</v>
      </c>
      <c r="B765" s="1123" t="s">
        <v>289</v>
      </c>
      <c r="C765" s="1124"/>
      <c r="D765" s="1124"/>
      <c r="E765" s="1124"/>
      <c r="F765" s="1124"/>
      <c r="G765" s="1124"/>
      <c r="H765" s="1124"/>
      <c r="I765" s="1124"/>
      <c r="J765" s="1124"/>
      <c r="K765" s="1124"/>
      <c r="L765" s="1124"/>
      <c r="M765" s="1124"/>
      <c r="N765" s="1125"/>
      <c r="O765" s="1150" t="s">
        <v>60</v>
      </c>
    </row>
    <row r="766" spans="1:15" s="140" customFormat="1" ht="18" x14ac:dyDescent="0.2">
      <c r="A766" s="396" t="s">
        <v>199</v>
      </c>
      <c r="B766" s="1126"/>
      <c r="C766" s="1127"/>
      <c r="D766" s="1127"/>
      <c r="E766" s="1127"/>
      <c r="F766" s="1127"/>
      <c r="G766" s="1127"/>
      <c r="H766" s="1127"/>
      <c r="I766" s="1127"/>
      <c r="J766" s="1127"/>
      <c r="K766" s="1127"/>
      <c r="L766" s="1127"/>
      <c r="M766" s="1127"/>
      <c r="N766" s="1128"/>
      <c r="O766" s="908"/>
    </row>
    <row r="767" spans="1:15" s="140" customFormat="1" ht="18" x14ac:dyDescent="0.2">
      <c r="A767" s="396" t="s">
        <v>200</v>
      </c>
      <c r="B767" s="1123" t="s">
        <v>2991</v>
      </c>
      <c r="C767" s="1124"/>
      <c r="D767" s="1124"/>
      <c r="E767" s="1124"/>
      <c r="F767" s="1124"/>
      <c r="G767" s="1124"/>
      <c r="H767" s="1124"/>
      <c r="I767" s="1124"/>
      <c r="J767" s="1124"/>
      <c r="K767" s="1124"/>
      <c r="L767" s="1124"/>
      <c r="M767" s="1124"/>
      <c r="N767" s="1125"/>
      <c r="O767" s="908"/>
    </row>
    <row r="768" spans="1:15" s="140" customFormat="1" ht="18" x14ac:dyDescent="0.2">
      <c r="A768" s="396" t="s">
        <v>201</v>
      </c>
      <c r="B768" s="1126"/>
      <c r="C768" s="1127"/>
      <c r="D768" s="1127"/>
      <c r="E768" s="1127"/>
      <c r="F768" s="1127"/>
      <c r="G768" s="1127"/>
      <c r="H768" s="1127"/>
      <c r="I768" s="1127"/>
      <c r="J768" s="1127"/>
      <c r="K768" s="1127"/>
      <c r="L768" s="1127"/>
      <c r="M768" s="1127"/>
      <c r="N768" s="1128"/>
      <c r="O768" s="908"/>
    </row>
    <row r="769" spans="1:17" s="140" customFormat="1" ht="18" x14ac:dyDescent="0.2">
      <c r="A769" s="392"/>
      <c r="B769" s="393"/>
      <c r="C769" s="393"/>
      <c r="D769" s="393"/>
      <c r="E769" s="393"/>
      <c r="F769" s="393"/>
      <c r="G769" s="393"/>
      <c r="H769" s="393"/>
      <c r="I769" s="393"/>
      <c r="J769" s="393"/>
      <c r="K769" s="393"/>
      <c r="L769" s="397"/>
      <c r="M769" s="397"/>
      <c r="N769" s="393"/>
      <c r="O769" s="398"/>
    </row>
    <row r="770" spans="1:17" s="140" customFormat="1" ht="18" x14ac:dyDescent="0.2">
      <c r="A770" s="845"/>
      <c r="B770" s="846"/>
      <c r="C770" s="846"/>
      <c r="D770" s="846"/>
      <c r="E770" s="846"/>
      <c r="F770" s="846"/>
      <c r="G770" s="846"/>
      <c r="H770" s="846"/>
      <c r="I770" s="846"/>
      <c r="J770" s="846"/>
      <c r="K770" s="846"/>
      <c r="L770" s="401"/>
      <c r="M770" s="401"/>
      <c r="N770" s="846"/>
      <c r="O770" s="402"/>
    </row>
    <row r="771" spans="1:17" s="141" customFormat="1" ht="32.25" customHeight="1" x14ac:dyDescent="0.25">
      <c r="A771" s="403" t="s">
        <v>62</v>
      </c>
      <c r="B771" s="1129" t="s">
        <v>233</v>
      </c>
      <c r="C771" s="1129"/>
      <c r="D771" s="1129"/>
      <c r="E771" s="1129"/>
      <c r="F771" s="1129"/>
      <c r="G771" s="1129"/>
      <c r="H771" s="1129"/>
      <c r="I771" s="1129"/>
      <c r="J771" s="1129"/>
      <c r="K771" s="1129"/>
      <c r="L771" s="1129"/>
      <c r="M771" s="1129"/>
      <c r="N771" s="404" t="s">
        <v>63</v>
      </c>
      <c r="O771" s="405" t="s">
        <v>3054</v>
      </c>
    </row>
    <row r="772" spans="1:17" s="140" customFormat="1" ht="12.75" customHeight="1" x14ac:dyDescent="0.2">
      <c r="A772" s="406"/>
      <c r="B772" s="407"/>
      <c r="C772" s="407"/>
      <c r="D772" s="407"/>
      <c r="E772" s="407"/>
      <c r="F772" s="407"/>
      <c r="G772" s="407"/>
      <c r="H772" s="407"/>
      <c r="I772" s="407"/>
      <c r="J772" s="407"/>
      <c r="K772" s="407"/>
      <c r="L772" s="407"/>
      <c r="M772" s="407"/>
      <c r="N772" s="408"/>
      <c r="O772" s="409"/>
    </row>
    <row r="773" spans="1:17" s="141" customFormat="1" ht="33.75" customHeight="1" x14ac:dyDescent="0.25">
      <c r="A773" s="403" t="s">
        <v>64</v>
      </c>
      <c r="B773" s="1130">
        <v>2018011000709</v>
      </c>
      <c r="C773" s="1130"/>
      <c r="D773" s="1130"/>
      <c r="E773" s="1130"/>
      <c r="F773" s="1130"/>
      <c r="G773" s="1130"/>
      <c r="H773" s="1130"/>
      <c r="I773" s="1130"/>
      <c r="J773" s="1130"/>
      <c r="K773" s="1130"/>
      <c r="L773" s="1130"/>
      <c r="M773" s="1130"/>
      <c r="N773" s="410"/>
      <c r="O773" s="411"/>
    </row>
    <row r="774" spans="1:17" s="142" customFormat="1" ht="42" customHeight="1" x14ac:dyDescent="0.25">
      <c r="A774" s="1133" t="s">
        <v>65</v>
      </c>
      <c r="B774" s="1140"/>
      <c r="C774" s="1141"/>
      <c r="D774" s="1141"/>
      <c r="E774" s="1141"/>
      <c r="F774" s="1141"/>
      <c r="G774" s="1141"/>
      <c r="H774" s="1142"/>
      <c r="I774" s="1134" t="s">
        <v>23</v>
      </c>
      <c r="J774" s="1134"/>
      <c r="K774" s="1135" t="s">
        <v>3038</v>
      </c>
      <c r="L774" s="1135"/>
      <c r="M774" s="1135"/>
      <c r="N774" s="1135"/>
      <c r="O774" s="1135"/>
      <c r="Q774" s="420">
        <f>O778+O758+O738+O718+O698+O678+O658+O638+O618+O598+O578+O558+O538+O518+O798</f>
        <v>43000000000</v>
      </c>
    </row>
    <row r="775" spans="1:17" s="143" customFormat="1" ht="51" customHeight="1" x14ac:dyDescent="0.25">
      <c r="A775" s="1133"/>
      <c r="B775" s="412" t="s">
        <v>32</v>
      </c>
      <c r="C775" s="412" t="s">
        <v>33</v>
      </c>
      <c r="D775" s="413" t="s">
        <v>34</v>
      </c>
      <c r="E775" s="413" t="s">
        <v>146</v>
      </c>
      <c r="F775" s="413" t="s">
        <v>142</v>
      </c>
      <c r="G775" s="413" t="s">
        <v>70</v>
      </c>
      <c r="H775" s="412" t="s">
        <v>66</v>
      </c>
      <c r="I775" s="844" t="s">
        <v>35</v>
      </c>
      <c r="J775" s="844" t="s">
        <v>36</v>
      </c>
      <c r="K775" s="844" t="s">
        <v>25</v>
      </c>
      <c r="L775" s="415" t="s">
        <v>26</v>
      </c>
      <c r="M775" s="415" t="s">
        <v>27</v>
      </c>
      <c r="N775" s="416" t="s">
        <v>28</v>
      </c>
      <c r="O775" s="417" t="s">
        <v>29</v>
      </c>
    </row>
    <row r="776" spans="1:17" s="146" customFormat="1" ht="56.25" customHeight="1" x14ac:dyDescent="0.2">
      <c r="A776" s="843" t="s">
        <v>338</v>
      </c>
      <c r="B776" s="418">
        <v>1501</v>
      </c>
      <c r="C776" s="418" t="s">
        <v>93</v>
      </c>
      <c r="D776" s="418" t="s">
        <v>117</v>
      </c>
      <c r="E776" s="418" t="s">
        <v>143</v>
      </c>
      <c r="F776" s="418" t="s">
        <v>158</v>
      </c>
      <c r="G776" s="418" t="s">
        <v>106</v>
      </c>
      <c r="H776" s="847">
        <v>11</v>
      </c>
      <c r="I776" s="418" t="s">
        <v>39</v>
      </c>
      <c r="J776" s="418"/>
      <c r="K776" s="187">
        <v>2</v>
      </c>
      <c r="L776" s="167">
        <v>255000000</v>
      </c>
      <c r="M776" s="420">
        <f>K776*L776</f>
        <v>510000000</v>
      </c>
      <c r="N776" s="421"/>
      <c r="O776" s="420">
        <f>M776+N776</f>
        <v>510000000</v>
      </c>
    </row>
    <row r="777" spans="1:17" s="140" customFormat="1" ht="30" customHeight="1" x14ac:dyDescent="0.2">
      <c r="A777" s="425"/>
      <c r="B777" s="418"/>
      <c r="C777" s="418"/>
      <c r="D777" s="418"/>
      <c r="E777" s="418"/>
      <c r="F777" s="418"/>
      <c r="G777" s="418"/>
      <c r="H777" s="418"/>
      <c r="I777" s="418"/>
      <c r="J777" s="418"/>
      <c r="K777" s="221"/>
      <c r="L777" s="167"/>
      <c r="M777" s="420"/>
      <c r="N777" s="421"/>
      <c r="O777" s="420"/>
    </row>
    <row r="778" spans="1:17" s="140" customFormat="1" ht="23.25" customHeight="1" x14ac:dyDescent="0.2">
      <c r="A778" s="265" t="s">
        <v>44</v>
      </c>
      <c r="B778" s="426"/>
      <c r="C778" s="426"/>
      <c r="D778" s="426"/>
      <c r="E778" s="426"/>
      <c r="F778" s="426"/>
      <c r="G778" s="426"/>
      <c r="H778" s="426"/>
      <c r="I778" s="426"/>
      <c r="J778" s="427"/>
      <c r="K778" s="428"/>
      <c r="L778" s="429"/>
      <c r="M778" s="429">
        <f>M776</f>
        <v>510000000</v>
      </c>
      <c r="N778" s="429">
        <f t="shared" ref="N778:O778" si="60">N776</f>
        <v>0</v>
      </c>
      <c r="O778" s="429">
        <f t="shared" si="60"/>
        <v>510000000</v>
      </c>
    </row>
    <row r="779" spans="1:17" s="140" customFormat="1" ht="18" x14ac:dyDescent="0.2">
      <c r="A779" s="1136" t="s">
        <v>3031</v>
      </c>
      <c r="B779" s="1137"/>
      <c r="C779" s="1137"/>
      <c r="D779" s="1137"/>
      <c r="E779" s="1137"/>
      <c r="F779" s="1137"/>
      <c r="G779" s="1137"/>
      <c r="H779" s="1137"/>
      <c r="I779" s="1137"/>
      <c r="J779" s="1137"/>
      <c r="K779" s="1138"/>
      <c r="L779" s="1138"/>
      <c r="M779" s="1138"/>
      <c r="N779" s="1138"/>
      <c r="O779" s="1139"/>
    </row>
    <row r="780" spans="1:17" s="144" customFormat="1" ht="39.75" customHeight="1" x14ac:dyDescent="0.25">
      <c r="A780" s="1147" t="s">
        <v>151</v>
      </c>
      <c r="B780" s="1148"/>
      <c r="C780" s="1148"/>
      <c r="D780" s="1149"/>
      <c r="E780" s="879" t="s">
        <v>2950</v>
      </c>
      <c r="F780" s="879"/>
      <c r="G780" s="879"/>
      <c r="H780" s="879"/>
      <c r="I780" s="879"/>
      <c r="J780" s="879"/>
      <c r="K780" s="879"/>
      <c r="L780" s="879"/>
      <c r="M780" s="879" t="s">
        <v>202</v>
      </c>
      <c r="N780" s="879"/>
      <c r="O780" s="879"/>
    </row>
    <row r="781" spans="1:17" s="145" customFormat="1" ht="29.25" customHeight="1" x14ac:dyDescent="0.2">
      <c r="A781" s="1147" t="s">
        <v>3048</v>
      </c>
      <c r="B781" s="1148"/>
      <c r="C781" s="1148"/>
      <c r="D781" s="1149"/>
      <c r="E781" s="890" t="str">
        <f>+A781</f>
        <v>FECHA: 27/01/2021</v>
      </c>
      <c r="F781" s="891"/>
      <c r="G781" s="891"/>
      <c r="H781" s="891"/>
      <c r="I781" s="891"/>
      <c r="J781" s="891"/>
      <c r="K781" s="891"/>
      <c r="L781" s="892"/>
      <c r="M781" s="1144" t="str">
        <f>+E781</f>
        <v>FECHA: 27/01/2021</v>
      </c>
      <c r="N781" s="1145"/>
      <c r="O781" s="1146"/>
    </row>
    <row r="782" spans="1:17" ht="21.75" customHeight="1" x14ac:dyDescent="0.25">
      <c r="A782" s="260"/>
      <c r="B782" s="260"/>
      <c r="C782" s="260"/>
      <c r="D782" s="260"/>
      <c r="E782" s="260"/>
      <c r="F782" s="260"/>
      <c r="G782" s="260"/>
      <c r="H782" s="260"/>
      <c r="I782" s="260"/>
      <c r="J782" s="260"/>
      <c r="K782" s="260"/>
      <c r="L782" s="260"/>
      <c r="M782" s="260"/>
      <c r="N782" s="260"/>
      <c r="O782" s="260"/>
    </row>
    <row r="783" spans="1:17" s="140" customFormat="1" ht="75" customHeight="1" x14ac:dyDescent="0.2">
      <c r="A783" s="1143" t="s">
        <v>3040</v>
      </c>
      <c r="B783" s="1143"/>
      <c r="C783" s="1143"/>
      <c r="D783" s="1143"/>
      <c r="E783" s="1143"/>
      <c r="F783" s="1143"/>
      <c r="G783" s="1143"/>
      <c r="H783" s="1143"/>
      <c r="I783" s="1143"/>
      <c r="J783" s="1143"/>
      <c r="K783" s="1143"/>
      <c r="L783" s="1143"/>
      <c r="M783" s="1143"/>
      <c r="N783" s="1143"/>
      <c r="O783" s="1143"/>
    </row>
    <row r="785" spans="1:17" s="140" customFormat="1" ht="14.25" customHeight="1" x14ac:dyDescent="0.2">
      <c r="A785" s="396" t="s">
        <v>50</v>
      </c>
      <c r="B785" s="1123" t="s">
        <v>289</v>
      </c>
      <c r="C785" s="1124"/>
      <c r="D785" s="1124"/>
      <c r="E785" s="1124"/>
      <c r="F785" s="1124"/>
      <c r="G785" s="1124"/>
      <c r="H785" s="1124"/>
      <c r="I785" s="1124"/>
      <c r="J785" s="1124"/>
      <c r="K785" s="1124"/>
      <c r="L785" s="1124"/>
      <c r="M785" s="1124"/>
      <c r="N785" s="1125"/>
      <c r="O785" s="1150" t="s">
        <v>60</v>
      </c>
    </row>
    <row r="786" spans="1:17" s="140" customFormat="1" ht="18" x14ac:dyDescent="0.2">
      <c r="A786" s="396" t="s">
        <v>199</v>
      </c>
      <c r="B786" s="1126"/>
      <c r="C786" s="1127"/>
      <c r="D786" s="1127"/>
      <c r="E786" s="1127"/>
      <c r="F786" s="1127"/>
      <c r="G786" s="1127"/>
      <c r="H786" s="1127"/>
      <c r="I786" s="1127"/>
      <c r="J786" s="1127"/>
      <c r="K786" s="1127"/>
      <c r="L786" s="1127"/>
      <c r="M786" s="1127"/>
      <c r="N786" s="1128"/>
      <c r="O786" s="908"/>
    </row>
    <row r="787" spans="1:17" s="140" customFormat="1" ht="18" x14ac:dyDescent="0.2">
      <c r="A787" s="396" t="s">
        <v>200</v>
      </c>
      <c r="B787" s="1123" t="s">
        <v>2991</v>
      </c>
      <c r="C787" s="1124"/>
      <c r="D787" s="1124"/>
      <c r="E787" s="1124"/>
      <c r="F787" s="1124"/>
      <c r="G787" s="1124"/>
      <c r="H787" s="1124"/>
      <c r="I787" s="1124"/>
      <c r="J787" s="1124"/>
      <c r="K787" s="1124"/>
      <c r="L787" s="1124"/>
      <c r="M787" s="1124"/>
      <c r="N787" s="1125"/>
      <c r="O787" s="908"/>
    </row>
    <row r="788" spans="1:17" s="140" customFormat="1" ht="18" x14ac:dyDescent="0.2">
      <c r="A788" s="396" t="s">
        <v>201</v>
      </c>
      <c r="B788" s="1126"/>
      <c r="C788" s="1127"/>
      <c r="D788" s="1127"/>
      <c r="E788" s="1127"/>
      <c r="F788" s="1127"/>
      <c r="G788" s="1127"/>
      <c r="H788" s="1127"/>
      <c r="I788" s="1127"/>
      <c r="J788" s="1127"/>
      <c r="K788" s="1127"/>
      <c r="L788" s="1127"/>
      <c r="M788" s="1127"/>
      <c r="N788" s="1128"/>
      <c r="O788" s="908"/>
    </row>
    <row r="789" spans="1:17" s="140" customFormat="1" ht="18" x14ac:dyDescent="0.2">
      <c r="A789" s="392"/>
      <c r="B789" s="393"/>
      <c r="C789" s="393"/>
      <c r="D789" s="393"/>
      <c r="E789" s="393"/>
      <c r="F789" s="393"/>
      <c r="G789" s="393"/>
      <c r="H789" s="393"/>
      <c r="I789" s="393"/>
      <c r="J789" s="393"/>
      <c r="K789" s="393"/>
      <c r="L789" s="397"/>
      <c r="M789" s="397"/>
      <c r="N789" s="393"/>
      <c r="O789" s="398"/>
    </row>
    <row r="790" spans="1:17" s="140" customFormat="1" ht="18" x14ac:dyDescent="0.2">
      <c r="A790" s="845"/>
      <c r="B790" s="846"/>
      <c r="C790" s="846"/>
      <c r="D790" s="846"/>
      <c r="E790" s="846"/>
      <c r="F790" s="846"/>
      <c r="G790" s="846"/>
      <c r="H790" s="846"/>
      <c r="I790" s="846"/>
      <c r="J790" s="846"/>
      <c r="K790" s="846"/>
      <c r="L790" s="401"/>
      <c r="M790" s="401"/>
      <c r="N790" s="846"/>
      <c r="O790" s="402"/>
    </row>
    <row r="791" spans="1:17" s="141" customFormat="1" ht="32.25" customHeight="1" x14ac:dyDescent="0.25">
      <c r="A791" s="403" t="s">
        <v>62</v>
      </c>
      <c r="B791" s="1129" t="s">
        <v>233</v>
      </c>
      <c r="C791" s="1129"/>
      <c r="D791" s="1129"/>
      <c r="E791" s="1129"/>
      <c r="F791" s="1129"/>
      <c r="G791" s="1129"/>
      <c r="H791" s="1129"/>
      <c r="I791" s="1129"/>
      <c r="J791" s="1129"/>
      <c r="K791" s="1129"/>
      <c r="L791" s="1129"/>
      <c r="M791" s="1129"/>
      <c r="N791" s="404" t="s">
        <v>63</v>
      </c>
      <c r="O791" s="405" t="s">
        <v>3056</v>
      </c>
    </row>
    <row r="792" spans="1:17" s="140" customFormat="1" ht="12.75" customHeight="1" x14ac:dyDescent="0.2">
      <c r="A792" s="406"/>
      <c r="B792" s="407"/>
      <c r="C792" s="407"/>
      <c r="D792" s="407"/>
      <c r="E792" s="407"/>
      <c r="F792" s="407"/>
      <c r="G792" s="407"/>
      <c r="H792" s="407"/>
      <c r="I792" s="407"/>
      <c r="J792" s="407"/>
      <c r="K792" s="407"/>
      <c r="L792" s="407"/>
      <c r="M792" s="407"/>
      <c r="N792" s="408"/>
      <c r="O792" s="409"/>
    </row>
    <row r="793" spans="1:17" s="141" customFormat="1" ht="33.75" customHeight="1" x14ac:dyDescent="0.25">
      <c r="A793" s="403" t="s">
        <v>64</v>
      </c>
      <c r="B793" s="1130">
        <v>2018011000709</v>
      </c>
      <c r="C793" s="1130"/>
      <c r="D793" s="1130"/>
      <c r="E793" s="1130"/>
      <c r="F793" s="1130"/>
      <c r="G793" s="1130"/>
      <c r="H793" s="1130"/>
      <c r="I793" s="1130"/>
      <c r="J793" s="1130"/>
      <c r="K793" s="1130"/>
      <c r="L793" s="1130"/>
      <c r="M793" s="1130"/>
      <c r="N793" s="410"/>
      <c r="O793" s="411"/>
    </row>
    <row r="794" spans="1:17" s="142" customFormat="1" ht="42" customHeight="1" x14ac:dyDescent="0.25">
      <c r="A794" s="1133" t="s">
        <v>65</v>
      </c>
      <c r="B794" s="1140"/>
      <c r="C794" s="1141"/>
      <c r="D794" s="1141"/>
      <c r="E794" s="1141"/>
      <c r="F794" s="1141"/>
      <c r="G794" s="1141"/>
      <c r="H794" s="1142"/>
      <c r="I794" s="1134" t="s">
        <v>23</v>
      </c>
      <c r="J794" s="1134"/>
      <c r="K794" s="1135" t="s">
        <v>3038</v>
      </c>
      <c r="L794" s="1135"/>
      <c r="M794" s="1135"/>
      <c r="N794" s="1135"/>
      <c r="O794" s="1135"/>
      <c r="Q794" s="420"/>
    </row>
    <row r="795" spans="1:17" s="143" customFormat="1" ht="51" customHeight="1" x14ac:dyDescent="0.25">
      <c r="A795" s="1133"/>
      <c r="B795" s="412" t="s">
        <v>32</v>
      </c>
      <c r="C795" s="412" t="s">
        <v>33</v>
      </c>
      <c r="D795" s="413" t="s">
        <v>34</v>
      </c>
      <c r="E795" s="413" t="s">
        <v>146</v>
      </c>
      <c r="F795" s="413" t="s">
        <v>142</v>
      </c>
      <c r="G795" s="413" t="s">
        <v>70</v>
      </c>
      <c r="H795" s="412" t="s">
        <v>66</v>
      </c>
      <c r="I795" s="844" t="s">
        <v>35</v>
      </c>
      <c r="J795" s="844" t="s">
        <v>36</v>
      </c>
      <c r="K795" s="844" t="s">
        <v>25</v>
      </c>
      <c r="L795" s="415" t="s">
        <v>26</v>
      </c>
      <c r="M795" s="415" t="s">
        <v>27</v>
      </c>
      <c r="N795" s="416" t="s">
        <v>28</v>
      </c>
      <c r="O795" s="417" t="s">
        <v>29</v>
      </c>
    </row>
    <row r="796" spans="1:17" s="146" customFormat="1" ht="56.25" customHeight="1" x14ac:dyDescent="0.2">
      <c r="A796" s="843" t="s">
        <v>3055</v>
      </c>
      <c r="B796" s="418">
        <v>1501</v>
      </c>
      <c r="C796" s="418" t="s">
        <v>93</v>
      </c>
      <c r="D796" s="418" t="s">
        <v>117</v>
      </c>
      <c r="E796" s="418" t="s">
        <v>143</v>
      </c>
      <c r="F796" s="418" t="s">
        <v>158</v>
      </c>
      <c r="G796" s="418" t="s">
        <v>106</v>
      </c>
      <c r="H796" s="847">
        <v>11</v>
      </c>
      <c r="I796" s="418" t="s">
        <v>39</v>
      </c>
      <c r="J796" s="418"/>
      <c r="K796" s="187">
        <v>1</v>
      </c>
      <c r="L796" s="167">
        <v>23762355</v>
      </c>
      <c r="M796" s="420">
        <f>K796*L796</f>
        <v>23762355</v>
      </c>
      <c r="N796" s="421"/>
      <c r="O796" s="420">
        <f>M796+N796</f>
        <v>23762355</v>
      </c>
    </row>
    <row r="797" spans="1:17" s="140" customFormat="1" ht="30" customHeight="1" x14ac:dyDescent="0.2">
      <c r="A797" s="425"/>
      <c r="B797" s="418"/>
      <c r="C797" s="418"/>
      <c r="D797" s="418"/>
      <c r="E797" s="418"/>
      <c r="F797" s="418"/>
      <c r="G797" s="418"/>
      <c r="H797" s="418"/>
      <c r="I797" s="418"/>
      <c r="J797" s="418"/>
      <c r="K797" s="221"/>
      <c r="L797" s="167"/>
      <c r="M797" s="420"/>
      <c r="N797" s="421"/>
      <c r="O797" s="420"/>
    </row>
    <row r="798" spans="1:17" s="140" customFormat="1" ht="23.25" customHeight="1" x14ac:dyDescent="0.2">
      <c r="A798" s="265" t="s">
        <v>44</v>
      </c>
      <c r="B798" s="426"/>
      <c r="C798" s="426"/>
      <c r="D798" s="426"/>
      <c r="E798" s="426"/>
      <c r="F798" s="426"/>
      <c r="G798" s="426"/>
      <c r="H798" s="426"/>
      <c r="I798" s="426"/>
      <c r="J798" s="427"/>
      <c r="K798" s="428"/>
      <c r="L798" s="429"/>
      <c r="M798" s="429">
        <f>M796</f>
        <v>23762355</v>
      </c>
      <c r="N798" s="429">
        <f t="shared" ref="N798:O798" si="61">N796</f>
        <v>0</v>
      </c>
      <c r="O798" s="429">
        <f t="shared" si="61"/>
        <v>23762355</v>
      </c>
    </row>
    <row r="799" spans="1:17" s="140" customFormat="1" ht="18" x14ac:dyDescent="0.2">
      <c r="A799" s="1136" t="s">
        <v>3031</v>
      </c>
      <c r="B799" s="1137"/>
      <c r="C799" s="1137"/>
      <c r="D799" s="1137"/>
      <c r="E799" s="1137"/>
      <c r="F799" s="1137"/>
      <c r="G799" s="1137"/>
      <c r="H799" s="1137"/>
      <c r="I799" s="1137"/>
      <c r="J799" s="1137"/>
      <c r="K799" s="1138"/>
      <c r="L799" s="1138"/>
      <c r="M799" s="1138"/>
      <c r="N799" s="1138"/>
      <c r="O799" s="1139"/>
    </row>
    <row r="800" spans="1:17" s="144" customFormat="1" ht="39.75" customHeight="1" x14ac:dyDescent="0.25">
      <c r="A800" s="1147" t="s">
        <v>151</v>
      </c>
      <c r="B800" s="1148"/>
      <c r="C800" s="1148"/>
      <c r="D800" s="1149"/>
      <c r="E800" s="879" t="s">
        <v>2950</v>
      </c>
      <c r="F800" s="879"/>
      <c r="G800" s="879"/>
      <c r="H800" s="879"/>
      <c r="I800" s="879"/>
      <c r="J800" s="879"/>
      <c r="K800" s="879"/>
      <c r="L800" s="879"/>
      <c r="M800" s="879" t="s">
        <v>202</v>
      </c>
      <c r="N800" s="879"/>
      <c r="O800" s="879"/>
    </row>
    <row r="801" spans="1:17" s="145" customFormat="1" ht="29.25" customHeight="1" x14ac:dyDescent="0.2">
      <c r="A801" s="1147" t="s">
        <v>3048</v>
      </c>
      <c r="B801" s="1148"/>
      <c r="C801" s="1148"/>
      <c r="D801" s="1149"/>
      <c r="E801" s="890" t="str">
        <f>+A801</f>
        <v>FECHA: 27/01/2021</v>
      </c>
      <c r="F801" s="891"/>
      <c r="G801" s="891"/>
      <c r="H801" s="891"/>
      <c r="I801" s="891"/>
      <c r="J801" s="891"/>
      <c r="K801" s="891"/>
      <c r="L801" s="892"/>
      <c r="M801" s="1144" t="str">
        <f>+E801</f>
        <v>FECHA: 27/01/2021</v>
      </c>
      <c r="N801" s="1145"/>
      <c r="O801" s="1146"/>
    </row>
    <row r="802" spans="1:17" ht="21.75" customHeight="1" x14ac:dyDescent="0.25">
      <c r="A802" s="260"/>
      <c r="B802" s="260"/>
      <c r="C802" s="260"/>
      <c r="D802" s="260"/>
      <c r="E802" s="260"/>
      <c r="F802" s="260"/>
      <c r="G802" s="260"/>
      <c r="H802" s="260"/>
      <c r="I802" s="260"/>
      <c r="J802" s="260"/>
      <c r="K802" s="260"/>
      <c r="L802" s="260"/>
      <c r="M802" s="260"/>
      <c r="N802" s="260"/>
      <c r="O802" s="260"/>
    </row>
    <row r="803" spans="1:17" s="140" customFormat="1" ht="75" customHeight="1" x14ac:dyDescent="0.2">
      <c r="A803" s="1143" t="s">
        <v>3040</v>
      </c>
      <c r="B803" s="1143"/>
      <c r="C803" s="1143"/>
      <c r="D803" s="1143"/>
      <c r="E803" s="1143"/>
      <c r="F803" s="1143"/>
      <c r="G803" s="1143"/>
      <c r="H803" s="1143"/>
      <c r="I803" s="1143"/>
      <c r="J803" s="1143"/>
      <c r="K803" s="1143"/>
      <c r="L803" s="1143"/>
      <c r="M803" s="1143"/>
      <c r="N803" s="1143"/>
      <c r="O803" s="1143"/>
    </row>
    <row r="805" spans="1:17" s="140" customFormat="1" ht="14.25" customHeight="1" x14ac:dyDescent="0.2">
      <c r="A805" s="396" t="s">
        <v>50</v>
      </c>
      <c r="B805" s="1123" t="s">
        <v>289</v>
      </c>
      <c r="C805" s="1124"/>
      <c r="D805" s="1124"/>
      <c r="E805" s="1124"/>
      <c r="F805" s="1124"/>
      <c r="G805" s="1124"/>
      <c r="H805" s="1124"/>
      <c r="I805" s="1124"/>
      <c r="J805" s="1124"/>
      <c r="K805" s="1124"/>
      <c r="L805" s="1124"/>
      <c r="M805" s="1124"/>
      <c r="N805" s="1125"/>
      <c r="O805" s="1150" t="s">
        <v>60</v>
      </c>
    </row>
    <row r="806" spans="1:17" s="140" customFormat="1" ht="18" x14ac:dyDescent="0.2">
      <c r="A806" s="396" t="s">
        <v>199</v>
      </c>
      <c r="B806" s="1126"/>
      <c r="C806" s="1127"/>
      <c r="D806" s="1127"/>
      <c r="E806" s="1127"/>
      <c r="F806" s="1127"/>
      <c r="G806" s="1127"/>
      <c r="H806" s="1127"/>
      <c r="I806" s="1127"/>
      <c r="J806" s="1127"/>
      <c r="K806" s="1127"/>
      <c r="L806" s="1127"/>
      <c r="M806" s="1127"/>
      <c r="N806" s="1128"/>
      <c r="O806" s="908"/>
    </row>
    <row r="807" spans="1:17" s="140" customFormat="1" ht="18" x14ac:dyDescent="0.2">
      <c r="A807" s="396" t="s">
        <v>200</v>
      </c>
      <c r="B807" s="1123" t="s">
        <v>2991</v>
      </c>
      <c r="C807" s="1124"/>
      <c r="D807" s="1124"/>
      <c r="E807" s="1124"/>
      <c r="F807" s="1124"/>
      <c r="G807" s="1124"/>
      <c r="H807" s="1124"/>
      <c r="I807" s="1124"/>
      <c r="J807" s="1124"/>
      <c r="K807" s="1124"/>
      <c r="L807" s="1124"/>
      <c r="M807" s="1124"/>
      <c r="N807" s="1125"/>
      <c r="O807" s="908"/>
    </row>
    <row r="808" spans="1:17" s="140" customFormat="1" ht="18" x14ac:dyDescent="0.2">
      <c r="A808" s="396" t="s">
        <v>201</v>
      </c>
      <c r="B808" s="1126"/>
      <c r="C808" s="1127"/>
      <c r="D808" s="1127"/>
      <c r="E808" s="1127"/>
      <c r="F808" s="1127"/>
      <c r="G808" s="1127"/>
      <c r="H808" s="1127"/>
      <c r="I808" s="1127"/>
      <c r="J808" s="1127"/>
      <c r="K808" s="1127"/>
      <c r="L808" s="1127"/>
      <c r="M808" s="1127"/>
      <c r="N808" s="1128"/>
      <c r="O808" s="908"/>
    </row>
    <row r="809" spans="1:17" s="140" customFormat="1" ht="18" x14ac:dyDescent="0.2">
      <c r="A809" s="392"/>
      <c r="B809" s="393"/>
      <c r="C809" s="393"/>
      <c r="D809" s="393"/>
      <c r="E809" s="393"/>
      <c r="F809" s="393"/>
      <c r="G809" s="393"/>
      <c r="H809" s="393"/>
      <c r="I809" s="393"/>
      <c r="J809" s="393"/>
      <c r="K809" s="393"/>
      <c r="L809" s="397"/>
      <c r="M809" s="397"/>
      <c r="N809" s="393"/>
      <c r="O809" s="398"/>
    </row>
    <row r="810" spans="1:17" s="140" customFormat="1" ht="18" x14ac:dyDescent="0.2">
      <c r="A810" s="851"/>
      <c r="B810" s="852"/>
      <c r="C810" s="852"/>
      <c r="D810" s="852"/>
      <c r="E810" s="852"/>
      <c r="F810" s="852"/>
      <c r="G810" s="852"/>
      <c r="H810" s="852"/>
      <c r="I810" s="852"/>
      <c r="J810" s="852"/>
      <c r="K810" s="852"/>
      <c r="L810" s="401"/>
      <c r="M810" s="401"/>
      <c r="N810" s="852"/>
      <c r="O810" s="402"/>
    </row>
    <row r="811" spans="1:17" s="141" customFormat="1" ht="32.25" customHeight="1" x14ac:dyDescent="0.25">
      <c r="A811" s="403" t="s">
        <v>62</v>
      </c>
      <c r="B811" s="1129" t="s">
        <v>116</v>
      </c>
      <c r="C811" s="1129"/>
      <c r="D811" s="1129"/>
      <c r="E811" s="1129"/>
      <c r="F811" s="1129"/>
      <c r="G811" s="1129"/>
      <c r="H811" s="1129"/>
      <c r="I811" s="1129"/>
      <c r="J811" s="1129"/>
      <c r="K811" s="1129"/>
      <c r="L811" s="1129"/>
      <c r="M811" s="1129"/>
      <c r="N811" s="404" t="s">
        <v>63</v>
      </c>
      <c r="O811" s="405" t="s">
        <v>3060</v>
      </c>
    </row>
    <row r="812" spans="1:17" s="140" customFormat="1" ht="12.75" customHeight="1" x14ac:dyDescent="0.2">
      <c r="A812" s="406"/>
      <c r="B812" s="407"/>
      <c r="C812" s="407"/>
      <c r="D812" s="407"/>
      <c r="E812" s="407"/>
      <c r="F812" s="407"/>
      <c r="G812" s="407"/>
      <c r="H812" s="407"/>
      <c r="I812" s="407"/>
      <c r="J812" s="407"/>
      <c r="K812" s="407"/>
      <c r="L812" s="407"/>
      <c r="M812" s="407"/>
      <c r="N812" s="408"/>
      <c r="O812" s="409"/>
    </row>
    <row r="813" spans="1:17" s="141" customFormat="1" ht="33.75" customHeight="1" x14ac:dyDescent="0.25">
      <c r="A813" s="403" t="s">
        <v>64</v>
      </c>
      <c r="B813" s="1130">
        <v>2018011000630</v>
      </c>
      <c r="C813" s="1130"/>
      <c r="D813" s="1130"/>
      <c r="E813" s="1130"/>
      <c r="F813" s="1130"/>
      <c r="G813" s="1130"/>
      <c r="H813" s="1130"/>
      <c r="I813" s="1130"/>
      <c r="J813" s="1130"/>
      <c r="K813" s="1130"/>
      <c r="L813" s="1130"/>
      <c r="M813" s="1130"/>
      <c r="N813" s="410"/>
      <c r="O813" s="411"/>
    </row>
    <row r="814" spans="1:17" s="142" customFormat="1" ht="42" customHeight="1" x14ac:dyDescent="0.25">
      <c r="A814" s="1133" t="s">
        <v>65</v>
      </c>
      <c r="B814" s="1140"/>
      <c r="C814" s="1141"/>
      <c r="D814" s="1141"/>
      <c r="E814" s="1141"/>
      <c r="F814" s="1141"/>
      <c r="G814" s="1141"/>
      <c r="H814" s="1142"/>
      <c r="I814" s="1134" t="s">
        <v>23</v>
      </c>
      <c r="J814" s="1134"/>
      <c r="K814" s="1135" t="s">
        <v>3038</v>
      </c>
      <c r="L814" s="1135"/>
      <c r="M814" s="1135"/>
      <c r="N814" s="1135"/>
      <c r="O814" s="1135"/>
      <c r="Q814" s="420"/>
    </row>
    <row r="815" spans="1:17" s="143" customFormat="1" ht="51" customHeight="1" x14ac:dyDescent="0.25">
      <c r="A815" s="1133"/>
      <c r="B815" s="412" t="s">
        <v>32</v>
      </c>
      <c r="C815" s="412" t="s">
        <v>33</v>
      </c>
      <c r="D815" s="413" t="s">
        <v>34</v>
      </c>
      <c r="E815" s="413" t="s">
        <v>146</v>
      </c>
      <c r="F815" s="413" t="s">
        <v>142</v>
      </c>
      <c r="G815" s="413" t="s">
        <v>70</v>
      </c>
      <c r="H815" s="412" t="s">
        <v>66</v>
      </c>
      <c r="I815" s="850" t="s">
        <v>35</v>
      </c>
      <c r="J815" s="850" t="s">
        <v>36</v>
      </c>
      <c r="K815" s="850" t="s">
        <v>25</v>
      </c>
      <c r="L815" s="415" t="s">
        <v>26</v>
      </c>
      <c r="M815" s="415" t="s">
        <v>27</v>
      </c>
      <c r="N815" s="416" t="s">
        <v>28</v>
      </c>
      <c r="O815" s="417" t="s">
        <v>29</v>
      </c>
    </row>
    <row r="816" spans="1:17" s="146" customFormat="1" ht="56.25" customHeight="1" x14ac:dyDescent="0.2">
      <c r="A816" s="1151" t="s">
        <v>197</v>
      </c>
      <c r="B816" s="1152"/>
      <c r="C816" s="1152"/>
      <c r="D816" s="1152"/>
      <c r="E816" s="1152"/>
      <c r="F816" s="1152"/>
      <c r="G816" s="1152"/>
      <c r="H816" s="847"/>
      <c r="I816" s="1152"/>
      <c r="J816" s="1152"/>
      <c r="K816" s="1153"/>
      <c r="L816" s="1154"/>
      <c r="M816" s="1155"/>
      <c r="N816" s="1156"/>
      <c r="O816" s="1155"/>
    </row>
    <row r="817" spans="1:15" s="146" customFormat="1" ht="75.75" customHeight="1" x14ac:dyDescent="0.2">
      <c r="A817" s="849" t="s">
        <v>198</v>
      </c>
      <c r="B817" s="191">
        <v>1501</v>
      </c>
      <c r="C817" s="192" t="s">
        <v>93</v>
      </c>
      <c r="D817" s="191">
        <v>21</v>
      </c>
      <c r="E817" s="192" t="s">
        <v>143</v>
      </c>
      <c r="F817" s="192" t="s">
        <v>147</v>
      </c>
      <c r="G817" s="192" t="s">
        <v>106</v>
      </c>
      <c r="H817" s="191">
        <v>11</v>
      </c>
      <c r="I817" s="193" t="s">
        <v>39</v>
      </c>
      <c r="J817" s="418"/>
      <c r="K817" s="187">
        <v>1</v>
      </c>
      <c r="L817" s="167">
        <v>1945050733.8599999</v>
      </c>
      <c r="M817" s="420">
        <f>K817*L817</f>
        <v>1945050733.8599999</v>
      </c>
      <c r="N817" s="421"/>
      <c r="O817" s="420">
        <f>M817+N817</f>
        <v>1945050733.8599999</v>
      </c>
    </row>
    <row r="818" spans="1:15" s="146" customFormat="1" ht="108.75" customHeight="1" x14ac:dyDescent="0.2">
      <c r="A818" s="849" t="s">
        <v>321</v>
      </c>
      <c r="B818" s="191">
        <v>1501</v>
      </c>
      <c r="C818" s="192" t="s">
        <v>93</v>
      </c>
      <c r="D818" s="191">
        <v>21</v>
      </c>
      <c r="E818" s="192" t="s">
        <v>143</v>
      </c>
      <c r="F818" s="192" t="s">
        <v>147</v>
      </c>
      <c r="G818" s="192" t="s">
        <v>106</v>
      </c>
      <c r="H818" s="191">
        <v>11</v>
      </c>
      <c r="I818" s="193" t="s">
        <v>39</v>
      </c>
      <c r="J818" s="418"/>
      <c r="K818" s="187">
        <v>1</v>
      </c>
      <c r="L818" s="167">
        <v>180616000</v>
      </c>
      <c r="M818" s="420">
        <f>K818*L818</f>
        <v>180616000</v>
      </c>
      <c r="N818" s="421"/>
      <c r="O818" s="420">
        <f>M818+N818</f>
        <v>180616000</v>
      </c>
    </row>
    <row r="819" spans="1:15" s="140" customFormat="1" ht="30" customHeight="1" x14ac:dyDescent="0.2">
      <c r="A819" s="425"/>
      <c r="B819" s="418"/>
      <c r="C819" s="418"/>
      <c r="D819" s="418"/>
      <c r="E819" s="418"/>
      <c r="F819" s="418"/>
      <c r="G819" s="418"/>
      <c r="H819" s="418"/>
      <c r="I819" s="418"/>
      <c r="J819" s="418"/>
      <c r="K819" s="221"/>
      <c r="L819" s="167"/>
      <c r="M819" s="420"/>
      <c r="N819" s="421"/>
      <c r="O819" s="420"/>
    </row>
    <row r="820" spans="1:15" s="140" customFormat="1" ht="23.25" customHeight="1" x14ac:dyDescent="0.2">
      <c r="A820" s="265" t="s">
        <v>44</v>
      </c>
      <c r="B820" s="426"/>
      <c r="C820" s="426"/>
      <c r="D820" s="426"/>
      <c r="E820" s="426"/>
      <c r="F820" s="426"/>
      <c r="G820" s="426"/>
      <c r="H820" s="426"/>
      <c r="I820" s="426"/>
      <c r="J820" s="427"/>
      <c r="K820" s="428"/>
      <c r="L820" s="429"/>
      <c r="M820" s="429">
        <f>M818+M817</f>
        <v>2125666733.8599999</v>
      </c>
      <c r="N820" s="429">
        <f t="shared" ref="N820:O820" si="62">N818+N817</f>
        <v>0</v>
      </c>
      <c r="O820" s="429">
        <f t="shared" si="62"/>
        <v>2125666733.8599999</v>
      </c>
    </row>
    <row r="821" spans="1:15" s="140" customFormat="1" ht="18" x14ac:dyDescent="0.2">
      <c r="A821" s="1136" t="s">
        <v>3031</v>
      </c>
      <c r="B821" s="1137"/>
      <c r="C821" s="1137"/>
      <c r="D821" s="1137"/>
      <c r="E821" s="1137"/>
      <c r="F821" s="1137"/>
      <c r="G821" s="1137"/>
      <c r="H821" s="1137"/>
      <c r="I821" s="1137"/>
      <c r="J821" s="1137"/>
      <c r="K821" s="1138"/>
      <c r="L821" s="1138"/>
      <c r="M821" s="1138"/>
      <c r="N821" s="1138"/>
      <c r="O821" s="1139"/>
    </row>
    <row r="822" spans="1:15" s="144" customFormat="1" ht="39.75" customHeight="1" x14ac:dyDescent="0.25">
      <c r="A822" s="1147" t="s">
        <v>151</v>
      </c>
      <c r="B822" s="1148"/>
      <c r="C822" s="1148"/>
      <c r="D822" s="1149"/>
      <c r="E822" s="879" t="s">
        <v>2950</v>
      </c>
      <c r="F822" s="879"/>
      <c r="G822" s="879"/>
      <c r="H822" s="879"/>
      <c r="I822" s="879"/>
      <c r="J822" s="879"/>
      <c r="K822" s="879"/>
      <c r="L822" s="879"/>
      <c r="M822" s="879" t="s">
        <v>202</v>
      </c>
      <c r="N822" s="879"/>
      <c r="O822" s="879"/>
    </row>
    <row r="823" spans="1:15" s="145" customFormat="1" ht="29.25" customHeight="1" x14ac:dyDescent="0.2">
      <c r="A823" s="1147" t="s">
        <v>3061</v>
      </c>
      <c r="B823" s="1148"/>
      <c r="C823" s="1148"/>
      <c r="D823" s="1149"/>
      <c r="E823" s="890" t="str">
        <f>+A823</f>
        <v>FECHA: 28/01/2021</v>
      </c>
      <c r="F823" s="891"/>
      <c r="G823" s="891"/>
      <c r="H823" s="891"/>
      <c r="I823" s="891"/>
      <c r="J823" s="891"/>
      <c r="K823" s="891"/>
      <c r="L823" s="892"/>
      <c r="M823" s="1144" t="str">
        <f>+E823</f>
        <v>FECHA: 28/01/2021</v>
      </c>
      <c r="N823" s="1145"/>
      <c r="O823" s="1146"/>
    </row>
    <row r="824" spans="1:15" ht="21.75" customHeight="1" x14ac:dyDescent="0.25">
      <c r="A824" s="260"/>
      <c r="B824" s="260"/>
      <c r="C824" s="260"/>
      <c r="D824" s="260"/>
      <c r="E824" s="260"/>
      <c r="F824" s="260"/>
      <c r="G824" s="260"/>
      <c r="H824" s="260"/>
      <c r="I824" s="260"/>
      <c r="J824" s="260"/>
      <c r="K824" s="260"/>
      <c r="L824" s="260"/>
      <c r="M824" s="260"/>
      <c r="N824" s="260"/>
      <c r="O824" s="260"/>
    </row>
    <row r="825" spans="1:15" s="140" customFormat="1" ht="75" customHeight="1" x14ac:dyDescent="0.2">
      <c r="A825" s="1143" t="s">
        <v>3040</v>
      </c>
      <c r="B825" s="1143"/>
      <c r="C825" s="1143"/>
      <c r="D825" s="1143"/>
      <c r="E825" s="1143"/>
      <c r="F825" s="1143"/>
      <c r="G825" s="1143"/>
      <c r="H825" s="1143"/>
      <c r="I825" s="1143"/>
      <c r="J825" s="1143"/>
      <c r="K825" s="1143"/>
      <c r="L825" s="1143"/>
      <c r="M825" s="1143"/>
      <c r="N825" s="1143"/>
      <c r="O825" s="1143"/>
    </row>
    <row r="827" spans="1:15" s="140" customFormat="1" ht="14.25" customHeight="1" x14ac:dyDescent="0.2">
      <c r="A827" s="396" t="s">
        <v>50</v>
      </c>
      <c r="B827" s="1123" t="s">
        <v>289</v>
      </c>
      <c r="C827" s="1124"/>
      <c r="D827" s="1124"/>
      <c r="E827" s="1124"/>
      <c r="F827" s="1124"/>
      <c r="G827" s="1124"/>
      <c r="H827" s="1124"/>
      <c r="I827" s="1124"/>
      <c r="J827" s="1124"/>
      <c r="K827" s="1124"/>
      <c r="L827" s="1124"/>
      <c r="M827" s="1124"/>
      <c r="N827" s="1125"/>
      <c r="O827" s="1150" t="s">
        <v>60</v>
      </c>
    </row>
    <row r="828" spans="1:15" s="140" customFormat="1" ht="18" x14ac:dyDescent="0.2">
      <c r="A828" s="396" t="s">
        <v>199</v>
      </c>
      <c r="B828" s="1126"/>
      <c r="C828" s="1127"/>
      <c r="D828" s="1127"/>
      <c r="E828" s="1127"/>
      <c r="F828" s="1127"/>
      <c r="G828" s="1127"/>
      <c r="H828" s="1127"/>
      <c r="I828" s="1127"/>
      <c r="J828" s="1127"/>
      <c r="K828" s="1127"/>
      <c r="L828" s="1127"/>
      <c r="M828" s="1127"/>
      <c r="N828" s="1128"/>
      <c r="O828" s="908"/>
    </row>
    <row r="829" spans="1:15" s="140" customFormat="1" ht="18" x14ac:dyDescent="0.2">
      <c r="A829" s="396" t="s">
        <v>200</v>
      </c>
      <c r="B829" s="1123" t="s">
        <v>2991</v>
      </c>
      <c r="C829" s="1124"/>
      <c r="D829" s="1124"/>
      <c r="E829" s="1124"/>
      <c r="F829" s="1124"/>
      <c r="G829" s="1124"/>
      <c r="H829" s="1124"/>
      <c r="I829" s="1124"/>
      <c r="J829" s="1124"/>
      <c r="K829" s="1124"/>
      <c r="L829" s="1124"/>
      <c r="M829" s="1124"/>
      <c r="N829" s="1125"/>
      <c r="O829" s="908"/>
    </row>
    <row r="830" spans="1:15" s="140" customFormat="1" ht="18" x14ac:dyDescent="0.2">
      <c r="A830" s="396" t="s">
        <v>201</v>
      </c>
      <c r="B830" s="1126"/>
      <c r="C830" s="1127"/>
      <c r="D830" s="1127"/>
      <c r="E830" s="1127"/>
      <c r="F830" s="1127"/>
      <c r="G830" s="1127"/>
      <c r="H830" s="1127"/>
      <c r="I830" s="1127"/>
      <c r="J830" s="1127"/>
      <c r="K830" s="1127"/>
      <c r="L830" s="1127"/>
      <c r="M830" s="1127"/>
      <c r="N830" s="1128"/>
      <c r="O830" s="908"/>
    </row>
    <row r="831" spans="1:15" s="140" customFormat="1" ht="18" x14ac:dyDescent="0.2">
      <c r="A831" s="392"/>
      <c r="B831" s="393"/>
      <c r="C831" s="393"/>
      <c r="D831" s="393"/>
      <c r="E831" s="393"/>
      <c r="F831" s="393"/>
      <c r="G831" s="393"/>
      <c r="H831" s="393"/>
      <c r="I831" s="393"/>
      <c r="J831" s="393"/>
      <c r="K831" s="393"/>
      <c r="L831" s="397"/>
      <c r="M831" s="397"/>
      <c r="N831" s="393"/>
      <c r="O831" s="398"/>
    </row>
    <row r="832" spans="1:15" s="140" customFormat="1" ht="18" x14ac:dyDescent="0.2">
      <c r="A832" s="851"/>
      <c r="B832" s="852"/>
      <c r="C832" s="852"/>
      <c r="D832" s="852"/>
      <c r="E832" s="852"/>
      <c r="F832" s="852"/>
      <c r="G832" s="852"/>
      <c r="H832" s="852"/>
      <c r="I832" s="852"/>
      <c r="J832" s="852"/>
      <c r="K832" s="852"/>
      <c r="L832" s="401"/>
      <c r="M832" s="401"/>
      <c r="N832" s="852"/>
      <c r="O832" s="402"/>
    </row>
    <row r="833" spans="1:17" s="141" customFormat="1" ht="32.25" customHeight="1" x14ac:dyDescent="0.25">
      <c r="A833" s="403" t="s">
        <v>62</v>
      </c>
      <c r="B833" s="1129" t="s">
        <v>116</v>
      </c>
      <c r="C833" s="1129"/>
      <c r="D833" s="1129"/>
      <c r="E833" s="1129"/>
      <c r="F833" s="1129"/>
      <c r="G833" s="1129"/>
      <c r="H833" s="1129"/>
      <c r="I833" s="1129"/>
      <c r="J833" s="1129"/>
      <c r="K833" s="1129"/>
      <c r="L833" s="1129"/>
      <c r="M833" s="1129"/>
      <c r="N833" s="404" t="s">
        <v>63</v>
      </c>
      <c r="O833" s="405" t="s">
        <v>3062</v>
      </c>
    </row>
    <row r="834" spans="1:17" s="140" customFormat="1" ht="12.75" customHeight="1" x14ac:dyDescent="0.2">
      <c r="A834" s="406"/>
      <c r="B834" s="407"/>
      <c r="C834" s="407"/>
      <c r="D834" s="407"/>
      <c r="E834" s="407"/>
      <c r="F834" s="407"/>
      <c r="G834" s="407"/>
      <c r="H834" s="407"/>
      <c r="I834" s="407"/>
      <c r="J834" s="407"/>
      <c r="K834" s="407"/>
      <c r="L834" s="407"/>
      <c r="M834" s="407"/>
      <c r="N834" s="408"/>
      <c r="O834" s="409"/>
    </row>
    <row r="835" spans="1:17" s="141" customFormat="1" ht="33.75" customHeight="1" x14ac:dyDescent="0.25">
      <c r="A835" s="403" t="s">
        <v>64</v>
      </c>
      <c r="B835" s="1130">
        <v>2018011000630</v>
      </c>
      <c r="C835" s="1130"/>
      <c r="D835" s="1130"/>
      <c r="E835" s="1130"/>
      <c r="F835" s="1130"/>
      <c r="G835" s="1130"/>
      <c r="H835" s="1130"/>
      <c r="I835" s="1130"/>
      <c r="J835" s="1130"/>
      <c r="K835" s="1130"/>
      <c r="L835" s="1130"/>
      <c r="M835" s="1130"/>
      <c r="N835" s="410"/>
      <c r="O835" s="411"/>
    </row>
    <row r="836" spans="1:17" s="142" customFormat="1" ht="42" customHeight="1" x14ac:dyDescent="0.25">
      <c r="A836" s="1133" t="s">
        <v>65</v>
      </c>
      <c r="B836" s="1140"/>
      <c r="C836" s="1141"/>
      <c r="D836" s="1141"/>
      <c r="E836" s="1141"/>
      <c r="F836" s="1141"/>
      <c r="G836" s="1141"/>
      <c r="H836" s="1142"/>
      <c r="I836" s="1134" t="s">
        <v>23</v>
      </c>
      <c r="J836" s="1134"/>
      <c r="K836" s="1135" t="s">
        <v>3038</v>
      </c>
      <c r="L836" s="1135"/>
      <c r="M836" s="1135"/>
      <c r="N836" s="1135"/>
      <c r="O836" s="1135"/>
      <c r="Q836" s="420"/>
    </row>
    <row r="837" spans="1:17" s="143" customFormat="1" ht="51" customHeight="1" x14ac:dyDescent="0.25">
      <c r="A837" s="1133"/>
      <c r="B837" s="412" t="s">
        <v>32</v>
      </c>
      <c r="C837" s="412" t="s">
        <v>33</v>
      </c>
      <c r="D837" s="413" t="s">
        <v>34</v>
      </c>
      <c r="E837" s="413" t="s">
        <v>146</v>
      </c>
      <c r="F837" s="413" t="s">
        <v>142</v>
      </c>
      <c r="G837" s="413" t="s">
        <v>70</v>
      </c>
      <c r="H837" s="412" t="s">
        <v>66</v>
      </c>
      <c r="I837" s="850" t="s">
        <v>35</v>
      </c>
      <c r="J837" s="850" t="s">
        <v>36</v>
      </c>
      <c r="K837" s="850" t="s">
        <v>25</v>
      </c>
      <c r="L837" s="415" t="s">
        <v>26</v>
      </c>
      <c r="M837" s="415" t="s">
        <v>27</v>
      </c>
      <c r="N837" s="416" t="s">
        <v>28</v>
      </c>
      <c r="O837" s="417" t="s">
        <v>29</v>
      </c>
    </row>
    <row r="838" spans="1:17" s="146" customFormat="1" ht="56.25" customHeight="1" x14ac:dyDescent="0.2">
      <c r="A838" s="1151" t="s">
        <v>222</v>
      </c>
      <c r="B838" s="1152"/>
      <c r="C838" s="1152"/>
      <c r="D838" s="1152"/>
      <c r="E838" s="1152"/>
      <c r="F838" s="1152"/>
      <c r="G838" s="1152"/>
      <c r="H838" s="847"/>
      <c r="I838" s="1152"/>
      <c r="J838" s="1152"/>
      <c r="K838" s="1153"/>
      <c r="L838" s="1154"/>
      <c r="M838" s="1155"/>
      <c r="N838" s="1156"/>
      <c r="O838" s="1155"/>
    </row>
    <row r="839" spans="1:17" s="146" customFormat="1" ht="75.75" customHeight="1" x14ac:dyDescent="0.2">
      <c r="A839" s="849" t="s">
        <v>322</v>
      </c>
      <c r="B839" s="191">
        <v>1501</v>
      </c>
      <c r="C839" s="192" t="s">
        <v>93</v>
      </c>
      <c r="D839" s="191">
        <v>21</v>
      </c>
      <c r="E839" s="192" t="s">
        <v>143</v>
      </c>
      <c r="F839" s="192" t="s">
        <v>147</v>
      </c>
      <c r="G839" s="192" t="s">
        <v>106</v>
      </c>
      <c r="H839" s="191">
        <v>11</v>
      </c>
      <c r="I839" s="193" t="s">
        <v>39</v>
      </c>
      <c r="J839" s="418"/>
      <c r="K839" s="187">
        <v>1</v>
      </c>
      <c r="L839" s="195">
        <v>2529315577.1599998</v>
      </c>
      <c r="M839" s="420">
        <f>K839*L839</f>
        <v>2529315577.1599998</v>
      </c>
      <c r="N839" s="421"/>
      <c r="O839" s="420">
        <f>M839+N839</f>
        <v>2529315577.1599998</v>
      </c>
    </row>
    <row r="840" spans="1:17" s="146" customFormat="1" ht="108.75" customHeight="1" x14ac:dyDescent="0.2">
      <c r="A840" s="849" t="s">
        <v>292</v>
      </c>
      <c r="B840" s="191">
        <v>1501</v>
      </c>
      <c r="C840" s="192" t="s">
        <v>93</v>
      </c>
      <c r="D840" s="191">
        <v>21</v>
      </c>
      <c r="E840" s="192" t="s">
        <v>143</v>
      </c>
      <c r="F840" s="192" t="s">
        <v>147</v>
      </c>
      <c r="G840" s="192" t="s">
        <v>106</v>
      </c>
      <c r="H840" s="191">
        <v>11</v>
      </c>
      <c r="I840" s="193" t="s">
        <v>39</v>
      </c>
      <c r="J840" s="418"/>
      <c r="K840" s="187">
        <v>1</v>
      </c>
      <c r="L840" s="195">
        <v>198941857.41999999</v>
      </c>
      <c r="M840" s="420">
        <f>K840*L840</f>
        <v>198941857.41999999</v>
      </c>
      <c r="N840" s="421"/>
      <c r="O840" s="420">
        <f>M840+N840</f>
        <v>198941857.41999999</v>
      </c>
    </row>
    <row r="841" spans="1:17" s="146" customFormat="1" ht="108.75" customHeight="1" x14ac:dyDescent="0.2">
      <c r="A841" s="849" t="s">
        <v>323</v>
      </c>
      <c r="B841" s="191">
        <v>1501</v>
      </c>
      <c r="C841" s="192" t="s">
        <v>93</v>
      </c>
      <c r="D841" s="191">
        <v>21</v>
      </c>
      <c r="E841" s="192" t="s">
        <v>143</v>
      </c>
      <c r="F841" s="192" t="s">
        <v>147</v>
      </c>
      <c r="G841" s="192" t="s">
        <v>106</v>
      </c>
      <c r="H841" s="191">
        <v>11</v>
      </c>
      <c r="I841" s="193" t="s">
        <v>39</v>
      </c>
      <c r="J841" s="418"/>
      <c r="K841" s="187">
        <v>1</v>
      </c>
      <c r="L841" s="195">
        <v>3000000000</v>
      </c>
      <c r="M841" s="420">
        <f>K841*L841</f>
        <v>3000000000</v>
      </c>
      <c r="N841" s="421"/>
      <c r="O841" s="420">
        <f>M841+N841</f>
        <v>3000000000</v>
      </c>
    </row>
    <row r="842" spans="1:17" s="140" customFormat="1" ht="30" customHeight="1" x14ac:dyDescent="0.2">
      <c r="A842" s="425"/>
      <c r="B842" s="418"/>
      <c r="C842" s="418"/>
      <c r="D842" s="418"/>
      <c r="E842" s="418"/>
      <c r="F842" s="418"/>
      <c r="G842" s="418"/>
      <c r="H842" s="418"/>
      <c r="I842" s="418"/>
      <c r="J842" s="418"/>
      <c r="K842" s="221"/>
      <c r="L842" s="167"/>
      <c r="M842" s="420"/>
      <c r="N842" s="421"/>
      <c r="O842" s="420"/>
    </row>
    <row r="843" spans="1:17" s="140" customFormat="1" ht="23.25" customHeight="1" x14ac:dyDescent="0.2">
      <c r="A843" s="265" t="s">
        <v>44</v>
      </c>
      <c r="B843" s="426"/>
      <c r="C843" s="426"/>
      <c r="D843" s="426"/>
      <c r="E843" s="426"/>
      <c r="F843" s="426"/>
      <c r="G843" s="426"/>
      <c r="H843" s="426"/>
      <c r="I843" s="426"/>
      <c r="J843" s="427"/>
      <c r="K843" s="428"/>
      <c r="L843" s="429"/>
      <c r="M843" s="429">
        <f>SUM(M839:M842)</f>
        <v>5728257434.5799999</v>
      </c>
      <c r="N843" s="429">
        <f t="shared" ref="N843:O843" si="63">SUM(N839:N842)</f>
        <v>0</v>
      </c>
      <c r="O843" s="429">
        <f t="shared" si="63"/>
        <v>5728257434.5799999</v>
      </c>
    </row>
    <row r="844" spans="1:17" s="140" customFormat="1" ht="18" x14ac:dyDescent="0.2">
      <c r="A844" s="1136" t="s">
        <v>3031</v>
      </c>
      <c r="B844" s="1137"/>
      <c r="C844" s="1137"/>
      <c r="D844" s="1137"/>
      <c r="E844" s="1137"/>
      <c r="F844" s="1137"/>
      <c r="G844" s="1137"/>
      <c r="H844" s="1137"/>
      <c r="I844" s="1137"/>
      <c r="J844" s="1137"/>
      <c r="K844" s="1138"/>
      <c r="L844" s="1138"/>
      <c r="M844" s="1138"/>
      <c r="N844" s="1138"/>
      <c r="O844" s="1139"/>
    </row>
    <row r="845" spans="1:17" s="144" customFormat="1" ht="67.5" customHeight="1" x14ac:dyDescent="0.25">
      <c r="A845" s="1147" t="s">
        <v>151</v>
      </c>
      <c r="B845" s="1148"/>
      <c r="C845" s="1148"/>
      <c r="D845" s="1149"/>
      <c r="E845" s="879" t="s">
        <v>2950</v>
      </c>
      <c r="F845" s="879"/>
      <c r="G845" s="879"/>
      <c r="H845" s="879"/>
      <c r="I845" s="879"/>
      <c r="J845" s="879"/>
      <c r="K845" s="879"/>
      <c r="L845" s="879"/>
      <c r="M845" s="879" t="s">
        <v>202</v>
      </c>
      <c r="N845" s="879"/>
      <c r="O845" s="879"/>
    </row>
    <row r="846" spans="1:17" s="145" customFormat="1" ht="29.25" customHeight="1" x14ac:dyDescent="0.2">
      <c r="A846" s="1147" t="s">
        <v>3061</v>
      </c>
      <c r="B846" s="1148"/>
      <c r="C846" s="1148"/>
      <c r="D846" s="1149"/>
      <c r="E846" s="890" t="str">
        <f>+A846</f>
        <v>FECHA: 28/01/2021</v>
      </c>
      <c r="F846" s="891"/>
      <c r="G846" s="891"/>
      <c r="H846" s="891"/>
      <c r="I846" s="891"/>
      <c r="J846" s="891"/>
      <c r="K846" s="891"/>
      <c r="L846" s="892"/>
      <c r="M846" s="1144" t="str">
        <f>+E846</f>
        <v>FECHA: 28/01/2021</v>
      </c>
      <c r="N846" s="1145"/>
      <c r="O846" s="1146"/>
    </row>
    <row r="847" spans="1:17" ht="21.75" customHeight="1" x14ac:dyDescent="0.25">
      <c r="A847" s="260"/>
      <c r="B847" s="260"/>
      <c r="C847" s="260"/>
      <c r="D847" s="260"/>
      <c r="E847" s="260"/>
      <c r="F847" s="260"/>
      <c r="G847" s="260"/>
      <c r="H847" s="260"/>
      <c r="I847" s="260"/>
      <c r="J847" s="260"/>
      <c r="K847" s="260"/>
      <c r="L847" s="260"/>
      <c r="M847" s="260"/>
      <c r="N847" s="260"/>
      <c r="O847" s="260"/>
    </row>
    <row r="848" spans="1:17" s="140" customFormat="1" ht="75" customHeight="1" x14ac:dyDescent="0.2">
      <c r="A848" s="1143" t="s">
        <v>3040</v>
      </c>
      <c r="B848" s="1143"/>
      <c r="C848" s="1143"/>
      <c r="D848" s="1143"/>
      <c r="E848" s="1143"/>
      <c r="F848" s="1143"/>
      <c r="G848" s="1143"/>
      <c r="H848" s="1143"/>
      <c r="I848" s="1143"/>
      <c r="J848" s="1143"/>
      <c r="K848" s="1143"/>
      <c r="L848" s="1143"/>
      <c r="M848" s="1143"/>
      <c r="N848" s="1143"/>
      <c r="O848" s="1143"/>
    </row>
    <row r="850" spans="1:17" s="140" customFormat="1" ht="14.25" customHeight="1" x14ac:dyDescent="0.2">
      <c r="A850" s="396" t="s">
        <v>50</v>
      </c>
      <c r="B850" s="1123" t="s">
        <v>289</v>
      </c>
      <c r="C850" s="1124"/>
      <c r="D850" s="1124"/>
      <c r="E850" s="1124"/>
      <c r="F850" s="1124"/>
      <c r="G850" s="1124"/>
      <c r="H850" s="1124"/>
      <c r="I850" s="1124"/>
      <c r="J850" s="1124"/>
      <c r="K850" s="1124"/>
      <c r="L850" s="1124"/>
      <c r="M850" s="1124"/>
      <c r="N850" s="1125"/>
      <c r="O850" s="1150" t="s">
        <v>60</v>
      </c>
    </row>
    <row r="851" spans="1:17" s="140" customFormat="1" ht="18" x14ac:dyDescent="0.2">
      <c r="A851" s="396" t="s">
        <v>199</v>
      </c>
      <c r="B851" s="1126"/>
      <c r="C851" s="1127"/>
      <c r="D851" s="1127"/>
      <c r="E851" s="1127"/>
      <c r="F851" s="1127"/>
      <c r="G851" s="1127"/>
      <c r="H851" s="1127"/>
      <c r="I851" s="1127"/>
      <c r="J851" s="1127"/>
      <c r="K851" s="1127"/>
      <c r="L851" s="1127"/>
      <c r="M851" s="1127"/>
      <c r="N851" s="1128"/>
      <c r="O851" s="908"/>
    </row>
    <row r="852" spans="1:17" s="140" customFormat="1" ht="18" x14ac:dyDescent="0.2">
      <c r="A852" s="396" t="s">
        <v>200</v>
      </c>
      <c r="B852" s="1123" t="s">
        <v>2991</v>
      </c>
      <c r="C852" s="1124"/>
      <c r="D852" s="1124"/>
      <c r="E852" s="1124"/>
      <c r="F852" s="1124"/>
      <c r="G852" s="1124"/>
      <c r="H852" s="1124"/>
      <c r="I852" s="1124"/>
      <c r="J852" s="1124"/>
      <c r="K852" s="1124"/>
      <c r="L852" s="1124"/>
      <c r="M852" s="1124"/>
      <c r="N852" s="1125"/>
      <c r="O852" s="908"/>
    </row>
    <row r="853" spans="1:17" s="140" customFormat="1" ht="18" x14ac:dyDescent="0.2">
      <c r="A853" s="396" t="s">
        <v>201</v>
      </c>
      <c r="B853" s="1126"/>
      <c r="C853" s="1127"/>
      <c r="D853" s="1127"/>
      <c r="E853" s="1127"/>
      <c r="F853" s="1127"/>
      <c r="G853" s="1127"/>
      <c r="H853" s="1127"/>
      <c r="I853" s="1127"/>
      <c r="J853" s="1127"/>
      <c r="K853" s="1127"/>
      <c r="L853" s="1127"/>
      <c r="M853" s="1127"/>
      <c r="N853" s="1128"/>
      <c r="O853" s="908"/>
    </row>
    <row r="854" spans="1:17" s="140" customFormat="1" ht="18" x14ac:dyDescent="0.2">
      <c r="A854" s="392"/>
      <c r="B854" s="393"/>
      <c r="C854" s="393"/>
      <c r="D854" s="393"/>
      <c r="E854" s="393"/>
      <c r="F854" s="393"/>
      <c r="G854" s="393"/>
      <c r="H854" s="393"/>
      <c r="I854" s="393"/>
      <c r="J854" s="393"/>
      <c r="K854" s="393"/>
      <c r="L854" s="397"/>
      <c r="M854" s="397"/>
      <c r="N854" s="393"/>
      <c r="O854" s="398"/>
    </row>
    <row r="855" spans="1:17" s="140" customFormat="1" ht="18" x14ac:dyDescent="0.2">
      <c r="A855" s="851"/>
      <c r="B855" s="852"/>
      <c r="C855" s="852"/>
      <c r="D855" s="852"/>
      <c r="E855" s="852"/>
      <c r="F855" s="852"/>
      <c r="G855" s="852"/>
      <c r="H855" s="852"/>
      <c r="I855" s="852"/>
      <c r="J855" s="852"/>
      <c r="K855" s="852"/>
      <c r="L855" s="401"/>
      <c r="M855" s="401"/>
      <c r="N855" s="852"/>
      <c r="O855" s="402"/>
    </row>
    <row r="856" spans="1:17" s="141" customFormat="1" ht="32.25" customHeight="1" x14ac:dyDescent="0.25">
      <c r="A856" s="403" t="s">
        <v>62</v>
      </c>
      <c r="B856" s="1129" t="s">
        <v>116</v>
      </c>
      <c r="C856" s="1129"/>
      <c r="D856" s="1129"/>
      <c r="E856" s="1129"/>
      <c r="F856" s="1129"/>
      <c r="G856" s="1129"/>
      <c r="H856" s="1129"/>
      <c r="I856" s="1129"/>
      <c r="J856" s="1129"/>
      <c r="K856" s="1129"/>
      <c r="L856" s="1129"/>
      <c r="M856" s="1129"/>
      <c r="N856" s="404" t="s">
        <v>63</v>
      </c>
      <c r="O856" s="405" t="s">
        <v>3063</v>
      </c>
    </row>
    <row r="857" spans="1:17" s="140" customFormat="1" ht="12.75" customHeight="1" x14ac:dyDescent="0.2">
      <c r="A857" s="406"/>
      <c r="B857" s="407"/>
      <c r="C857" s="407"/>
      <c r="D857" s="407"/>
      <c r="E857" s="407"/>
      <c r="F857" s="407"/>
      <c r="G857" s="407"/>
      <c r="H857" s="407"/>
      <c r="I857" s="407"/>
      <c r="J857" s="407"/>
      <c r="K857" s="407"/>
      <c r="L857" s="407"/>
      <c r="M857" s="407"/>
      <c r="N857" s="408"/>
      <c r="O857" s="409"/>
    </row>
    <row r="858" spans="1:17" s="141" customFormat="1" ht="33.75" customHeight="1" x14ac:dyDescent="0.25">
      <c r="A858" s="403" t="s">
        <v>64</v>
      </c>
      <c r="B858" s="1130">
        <v>2018011000630</v>
      </c>
      <c r="C858" s="1130"/>
      <c r="D858" s="1130"/>
      <c r="E858" s="1130"/>
      <c r="F858" s="1130"/>
      <c r="G858" s="1130"/>
      <c r="H858" s="1130"/>
      <c r="I858" s="1130"/>
      <c r="J858" s="1130"/>
      <c r="K858" s="1130"/>
      <c r="L858" s="1130"/>
      <c r="M858" s="1130"/>
      <c r="N858" s="410"/>
      <c r="O858" s="411"/>
    </row>
    <row r="859" spans="1:17" s="142" customFormat="1" ht="42" customHeight="1" x14ac:dyDescent="0.25">
      <c r="A859" s="1133" t="s">
        <v>65</v>
      </c>
      <c r="B859" s="1140"/>
      <c r="C859" s="1141"/>
      <c r="D859" s="1141"/>
      <c r="E859" s="1141"/>
      <c r="F859" s="1141"/>
      <c r="G859" s="1141"/>
      <c r="H859" s="1142"/>
      <c r="I859" s="1134" t="s">
        <v>23</v>
      </c>
      <c r="J859" s="1134"/>
      <c r="K859" s="1135" t="s">
        <v>3038</v>
      </c>
      <c r="L859" s="1135"/>
      <c r="M859" s="1135"/>
      <c r="N859" s="1135"/>
      <c r="O859" s="1135"/>
      <c r="Q859" s="420"/>
    </row>
    <row r="860" spans="1:17" s="143" customFormat="1" ht="51" customHeight="1" x14ac:dyDescent="0.25">
      <c r="A860" s="1133"/>
      <c r="B860" s="412" t="s">
        <v>32</v>
      </c>
      <c r="C860" s="412" t="s">
        <v>33</v>
      </c>
      <c r="D860" s="413" t="s">
        <v>34</v>
      </c>
      <c r="E860" s="413" t="s">
        <v>146</v>
      </c>
      <c r="F860" s="413" t="s">
        <v>142</v>
      </c>
      <c r="G860" s="413" t="s">
        <v>70</v>
      </c>
      <c r="H860" s="412" t="s">
        <v>66</v>
      </c>
      <c r="I860" s="850" t="s">
        <v>35</v>
      </c>
      <c r="J860" s="850" t="s">
        <v>36</v>
      </c>
      <c r="K860" s="850" t="s">
        <v>25</v>
      </c>
      <c r="L860" s="415" t="s">
        <v>26</v>
      </c>
      <c r="M860" s="415" t="s">
        <v>27</v>
      </c>
      <c r="N860" s="416" t="s">
        <v>28</v>
      </c>
      <c r="O860" s="417" t="s">
        <v>29</v>
      </c>
    </row>
    <row r="861" spans="1:17" s="146" customFormat="1" ht="56.25" customHeight="1" x14ac:dyDescent="0.2">
      <c r="A861" s="1151" t="s">
        <v>223</v>
      </c>
      <c r="B861" s="1152"/>
      <c r="C861" s="1152"/>
      <c r="D861" s="1152"/>
      <c r="E861" s="1152"/>
      <c r="F861" s="1152"/>
      <c r="G861" s="1152"/>
      <c r="H861" s="847"/>
      <c r="I861" s="1152"/>
      <c r="J861" s="1152"/>
      <c r="K861" s="1153"/>
      <c r="L861" s="1154"/>
      <c r="M861" s="1155"/>
      <c r="N861" s="1156"/>
      <c r="O861" s="1155"/>
    </row>
    <row r="862" spans="1:17" s="146" customFormat="1" ht="75.75" customHeight="1" x14ac:dyDescent="0.2">
      <c r="A862" s="849" t="s">
        <v>295</v>
      </c>
      <c r="B862" s="191">
        <v>1501</v>
      </c>
      <c r="C862" s="192" t="s">
        <v>93</v>
      </c>
      <c r="D862" s="191">
        <v>21</v>
      </c>
      <c r="E862" s="192" t="s">
        <v>143</v>
      </c>
      <c r="F862" s="192" t="s">
        <v>147</v>
      </c>
      <c r="G862" s="192" t="s">
        <v>106</v>
      </c>
      <c r="H862" s="191">
        <v>11</v>
      </c>
      <c r="I862" s="193" t="s">
        <v>39</v>
      </c>
      <c r="J862" s="418"/>
      <c r="K862" s="187">
        <v>1</v>
      </c>
      <c r="L862" s="195">
        <v>1036836982.36</v>
      </c>
      <c r="M862" s="420">
        <f>K862*L862</f>
        <v>1036836982.36</v>
      </c>
      <c r="N862" s="421"/>
      <c r="O862" s="420">
        <f>M862+N862</f>
        <v>1036836982.36</v>
      </c>
    </row>
    <row r="863" spans="1:17" s="146" customFormat="1" ht="108.75" customHeight="1" x14ac:dyDescent="0.2">
      <c r="A863" s="849" t="s">
        <v>296</v>
      </c>
      <c r="B863" s="191">
        <v>1501</v>
      </c>
      <c r="C863" s="192" t="s">
        <v>93</v>
      </c>
      <c r="D863" s="191">
        <v>21</v>
      </c>
      <c r="E863" s="192" t="s">
        <v>143</v>
      </c>
      <c r="F863" s="192" t="s">
        <v>147</v>
      </c>
      <c r="G863" s="192" t="s">
        <v>106</v>
      </c>
      <c r="H863" s="191">
        <v>11</v>
      </c>
      <c r="I863" s="193" t="s">
        <v>39</v>
      </c>
      <c r="J863" s="418"/>
      <c r="K863" s="187">
        <v>1</v>
      </c>
      <c r="L863" s="195">
        <v>100238849.2</v>
      </c>
      <c r="M863" s="420">
        <f>K863*L863</f>
        <v>100238849.2</v>
      </c>
      <c r="N863" s="421"/>
      <c r="O863" s="420">
        <f>M863+N863</f>
        <v>100238849.2</v>
      </c>
    </row>
    <row r="864" spans="1:17" s="146" customFormat="1" ht="108.75" customHeight="1" x14ac:dyDescent="0.2">
      <c r="A864" s="849" t="s">
        <v>3057</v>
      </c>
      <c r="B864" s="191">
        <v>1501</v>
      </c>
      <c r="C864" s="192" t="s">
        <v>93</v>
      </c>
      <c r="D864" s="191">
        <v>21</v>
      </c>
      <c r="E864" s="192" t="s">
        <v>143</v>
      </c>
      <c r="F864" s="192" t="s">
        <v>147</v>
      </c>
      <c r="G864" s="192" t="s">
        <v>106</v>
      </c>
      <c r="H864" s="191">
        <v>11</v>
      </c>
      <c r="I864" s="193" t="s">
        <v>39</v>
      </c>
      <c r="J864" s="418"/>
      <c r="K864" s="187">
        <v>1</v>
      </c>
      <c r="L864" s="195">
        <v>801000000</v>
      </c>
      <c r="M864" s="420">
        <f>K864*L864</f>
        <v>801000000</v>
      </c>
      <c r="N864" s="421"/>
      <c r="O864" s="420">
        <f>M864+N864</f>
        <v>801000000</v>
      </c>
    </row>
    <row r="865" spans="1:15" s="140" customFormat="1" ht="30" customHeight="1" x14ac:dyDescent="0.2">
      <c r="A865" s="425"/>
      <c r="B865" s="418"/>
      <c r="C865" s="418"/>
      <c r="D865" s="418"/>
      <c r="E865" s="418"/>
      <c r="F865" s="418"/>
      <c r="G865" s="418"/>
      <c r="H865" s="418"/>
      <c r="I865" s="418"/>
      <c r="J865" s="418"/>
      <c r="K865" s="221"/>
      <c r="L865" s="167"/>
      <c r="M865" s="420"/>
      <c r="N865" s="421"/>
      <c r="O865" s="420"/>
    </row>
    <row r="866" spans="1:15" s="140" customFormat="1" ht="23.25" customHeight="1" x14ac:dyDescent="0.2">
      <c r="A866" s="265" t="s">
        <v>44</v>
      </c>
      <c r="B866" s="426"/>
      <c r="C866" s="426"/>
      <c r="D866" s="426"/>
      <c r="E866" s="426"/>
      <c r="F866" s="426"/>
      <c r="G866" s="426"/>
      <c r="H866" s="426"/>
      <c r="I866" s="426"/>
      <c r="J866" s="427"/>
      <c r="K866" s="428"/>
      <c r="L866" s="429"/>
      <c r="M866" s="429">
        <f>SUM(M862:M865)</f>
        <v>1938075831.5599999</v>
      </c>
      <c r="N866" s="429">
        <f t="shared" ref="N866" si="64">SUM(N862:N865)</f>
        <v>0</v>
      </c>
      <c r="O866" s="429">
        <f t="shared" ref="O866" si="65">SUM(O862:O865)</f>
        <v>1938075831.5599999</v>
      </c>
    </row>
    <row r="867" spans="1:15" s="140" customFormat="1" ht="18" x14ac:dyDescent="0.2">
      <c r="A867" s="1136" t="s">
        <v>3031</v>
      </c>
      <c r="B867" s="1137"/>
      <c r="C867" s="1137"/>
      <c r="D867" s="1137"/>
      <c r="E867" s="1137"/>
      <c r="F867" s="1137"/>
      <c r="G867" s="1137"/>
      <c r="H867" s="1137"/>
      <c r="I867" s="1137"/>
      <c r="J867" s="1137"/>
      <c r="K867" s="1138"/>
      <c r="L867" s="1138"/>
      <c r="M867" s="1138"/>
      <c r="N867" s="1138"/>
      <c r="O867" s="1139"/>
    </row>
    <row r="868" spans="1:15" s="144" customFormat="1" ht="67.5" customHeight="1" x14ac:dyDescent="0.25">
      <c r="A868" s="1147" t="s">
        <v>151</v>
      </c>
      <c r="B868" s="1148"/>
      <c r="C868" s="1148"/>
      <c r="D868" s="1149"/>
      <c r="E868" s="879" t="s">
        <v>2950</v>
      </c>
      <c r="F868" s="879"/>
      <c r="G868" s="879"/>
      <c r="H868" s="879"/>
      <c r="I868" s="879"/>
      <c r="J868" s="879"/>
      <c r="K868" s="879"/>
      <c r="L868" s="879"/>
      <c r="M868" s="879" t="s">
        <v>202</v>
      </c>
      <c r="N868" s="879"/>
      <c r="O868" s="879"/>
    </row>
    <row r="869" spans="1:15" s="145" customFormat="1" ht="29.25" customHeight="1" x14ac:dyDescent="0.2">
      <c r="A869" s="1147" t="s">
        <v>3061</v>
      </c>
      <c r="B869" s="1148"/>
      <c r="C869" s="1148"/>
      <c r="D869" s="1149"/>
      <c r="E869" s="890" t="str">
        <f>+A869</f>
        <v>FECHA: 28/01/2021</v>
      </c>
      <c r="F869" s="891"/>
      <c r="G869" s="891"/>
      <c r="H869" s="891"/>
      <c r="I869" s="891"/>
      <c r="J869" s="891"/>
      <c r="K869" s="891"/>
      <c r="L869" s="892"/>
      <c r="M869" s="1144" t="str">
        <f>+E869</f>
        <v>FECHA: 28/01/2021</v>
      </c>
      <c r="N869" s="1145"/>
      <c r="O869" s="1146"/>
    </row>
    <row r="870" spans="1:15" ht="21.75" customHeight="1" x14ac:dyDescent="0.25">
      <c r="A870" s="260"/>
      <c r="B870" s="260"/>
      <c r="C870" s="260"/>
      <c r="D870" s="260"/>
      <c r="E870" s="260"/>
      <c r="F870" s="260"/>
      <c r="G870" s="260"/>
      <c r="H870" s="260"/>
      <c r="I870" s="260"/>
      <c r="J870" s="260"/>
      <c r="K870" s="260"/>
      <c r="L870" s="260"/>
      <c r="M870" s="260"/>
      <c r="N870" s="260"/>
      <c r="O870" s="260"/>
    </row>
    <row r="871" spans="1:15" s="140" customFormat="1" ht="75" customHeight="1" x14ac:dyDescent="0.2">
      <c r="A871" s="1143" t="s">
        <v>3040</v>
      </c>
      <c r="B871" s="1143"/>
      <c r="C871" s="1143"/>
      <c r="D871" s="1143"/>
      <c r="E871" s="1143"/>
      <c r="F871" s="1143"/>
      <c r="G871" s="1143"/>
      <c r="H871" s="1143"/>
      <c r="I871" s="1143"/>
      <c r="J871" s="1143"/>
      <c r="K871" s="1143"/>
      <c r="L871" s="1143"/>
      <c r="M871" s="1143"/>
      <c r="N871" s="1143"/>
      <c r="O871" s="1143"/>
    </row>
    <row r="873" spans="1:15" s="140" customFormat="1" ht="14.25" customHeight="1" x14ac:dyDescent="0.2">
      <c r="A873" s="396" t="s">
        <v>50</v>
      </c>
      <c r="B873" s="1123" t="s">
        <v>289</v>
      </c>
      <c r="C873" s="1124"/>
      <c r="D873" s="1124"/>
      <c r="E873" s="1124"/>
      <c r="F873" s="1124"/>
      <c r="G873" s="1124"/>
      <c r="H873" s="1124"/>
      <c r="I873" s="1124"/>
      <c r="J873" s="1124"/>
      <c r="K873" s="1124"/>
      <c r="L873" s="1124"/>
      <c r="M873" s="1124"/>
      <c r="N873" s="1125"/>
      <c r="O873" s="1150" t="s">
        <v>60</v>
      </c>
    </row>
    <row r="874" spans="1:15" s="140" customFormat="1" ht="18" x14ac:dyDescent="0.2">
      <c r="A874" s="396" t="s">
        <v>199</v>
      </c>
      <c r="B874" s="1126"/>
      <c r="C874" s="1127"/>
      <c r="D874" s="1127"/>
      <c r="E874" s="1127"/>
      <c r="F874" s="1127"/>
      <c r="G874" s="1127"/>
      <c r="H874" s="1127"/>
      <c r="I874" s="1127"/>
      <c r="J874" s="1127"/>
      <c r="K874" s="1127"/>
      <c r="L874" s="1127"/>
      <c r="M874" s="1127"/>
      <c r="N874" s="1128"/>
      <c r="O874" s="908"/>
    </row>
    <row r="875" spans="1:15" s="140" customFormat="1" ht="18" x14ac:dyDescent="0.2">
      <c r="A875" s="396" t="s">
        <v>200</v>
      </c>
      <c r="B875" s="1123" t="s">
        <v>2991</v>
      </c>
      <c r="C875" s="1124"/>
      <c r="D875" s="1124"/>
      <c r="E875" s="1124"/>
      <c r="F875" s="1124"/>
      <c r="G875" s="1124"/>
      <c r="H875" s="1124"/>
      <c r="I875" s="1124"/>
      <c r="J875" s="1124"/>
      <c r="K875" s="1124"/>
      <c r="L875" s="1124"/>
      <c r="M875" s="1124"/>
      <c r="N875" s="1125"/>
      <c r="O875" s="908"/>
    </row>
    <row r="876" spans="1:15" s="140" customFormat="1" ht="18" x14ac:dyDescent="0.2">
      <c r="A876" s="396" t="s">
        <v>201</v>
      </c>
      <c r="B876" s="1126"/>
      <c r="C876" s="1127"/>
      <c r="D876" s="1127"/>
      <c r="E876" s="1127"/>
      <c r="F876" s="1127"/>
      <c r="G876" s="1127"/>
      <c r="H876" s="1127"/>
      <c r="I876" s="1127"/>
      <c r="J876" s="1127"/>
      <c r="K876" s="1127"/>
      <c r="L876" s="1127"/>
      <c r="M876" s="1127"/>
      <c r="N876" s="1128"/>
      <c r="O876" s="908"/>
    </row>
    <row r="877" spans="1:15" s="140" customFormat="1" ht="18" x14ac:dyDescent="0.2">
      <c r="A877" s="392"/>
      <c r="B877" s="393"/>
      <c r="C877" s="393"/>
      <c r="D877" s="393"/>
      <c r="E877" s="393"/>
      <c r="F877" s="393"/>
      <c r="G877" s="393"/>
      <c r="H877" s="393"/>
      <c r="I877" s="393"/>
      <c r="J877" s="393"/>
      <c r="K877" s="393"/>
      <c r="L877" s="397"/>
      <c r="M877" s="397"/>
      <c r="N877" s="393"/>
      <c r="O877" s="398"/>
    </row>
    <row r="878" spans="1:15" s="140" customFormat="1" ht="18" x14ac:dyDescent="0.2">
      <c r="A878" s="851"/>
      <c r="B878" s="852"/>
      <c r="C878" s="852"/>
      <c r="D878" s="852"/>
      <c r="E878" s="852"/>
      <c r="F878" s="852"/>
      <c r="G878" s="852"/>
      <c r="H878" s="852"/>
      <c r="I878" s="852"/>
      <c r="J878" s="852"/>
      <c r="K878" s="852"/>
      <c r="L878" s="401"/>
      <c r="M878" s="401"/>
      <c r="N878" s="852"/>
      <c r="O878" s="402"/>
    </row>
    <row r="879" spans="1:15" s="141" customFormat="1" ht="32.25" customHeight="1" x14ac:dyDescent="0.25">
      <c r="A879" s="403" t="s">
        <v>62</v>
      </c>
      <c r="B879" s="1129" t="s">
        <v>116</v>
      </c>
      <c r="C879" s="1129"/>
      <c r="D879" s="1129"/>
      <c r="E879" s="1129"/>
      <c r="F879" s="1129"/>
      <c r="G879" s="1129"/>
      <c r="H879" s="1129"/>
      <c r="I879" s="1129"/>
      <c r="J879" s="1129"/>
      <c r="K879" s="1129"/>
      <c r="L879" s="1129"/>
      <c r="M879" s="1129"/>
      <c r="N879" s="404" t="s">
        <v>63</v>
      </c>
      <c r="O879" s="405" t="s">
        <v>3064</v>
      </c>
    </row>
    <row r="880" spans="1:15" s="140" customFormat="1" ht="12.75" customHeight="1" x14ac:dyDescent="0.2">
      <c r="A880" s="406"/>
      <c r="B880" s="407"/>
      <c r="C880" s="407"/>
      <c r="D880" s="407"/>
      <c r="E880" s="407"/>
      <c r="F880" s="407"/>
      <c r="G880" s="407"/>
      <c r="H880" s="407"/>
      <c r="I880" s="407"/>
      <c r="J880" s="407"/>
      <c r="K880" s="407"/>
      <c r="L880" s="407"/>
      <c r="M880" s="407"/>
      <c r="N880" s="408"/>
      <c r="O880" s="409"/>
    </row>
    <row r="881" spans="1:17" s="141" customFormat="1" ht="33.75" customHeight="1" x14ac:dyDescent="0.25">
      <c r="A881" s="403" t="s">
        <v>64</v>
      </c>
      <c r="B881" s="1130">
        <v>2018011000630</v>
      </c>
      <c r="C881" s="1130"/>
      <c r="D881" s="1130"/>
      <c r="E881" s="1130"/>
      <c r="F881" s="1130"/>
      <c r="G881" s="1130"/>
      <c r="H881" s="1130"/>
      <c r="I881" s="1130"/>
      <c r="J881" s="1130"/>
      <c r="K881" s="1130"/>
      <c r="L881" s="1130"/>
      <c r="M881" s="1130"/>
      <c r="N881" s="410"/>
      <c r="O881" s="411"/>
    </row>
    <row r="882" spans="1:17" s="142" customFormat="1" ht="42" customHeight="1" x14ac:dyDescent="0.25">
      <c r="A882" s="1133" t="s">
        <v>65</v>
      </c>
      <c r="B882" s="1140"/>
      <c r="C882" s="1141"/>
      <c r="D882" s="1141"/>
      <c r="E882" s="1141"/>
      <c r="F882" s="1141"/>
      <c r="G882" s="1141"/>
      <c r="H882" s="1142"/>
      <c r="I882" s="1134" t="s">
        <v>23</v>
      </c>
      <c r="J882" s="1134"/>
      <c r="K882" s="1135" t="s">
        <v>3038</v>
      </c>
      <c r="L882" s="1135"/>
      <c r="M882" s="1135"/>
      <c r="N882" s="1135"/>
      <c r="O882" s="1135"/>
      <c r="Q882" s="420"/>
    </row>
    <row r="883" spans="1:17" s="143" customFormat="1" ht="51" customHeight="1" x14ac:dyDescent="0.25">
      <c r="A883" s="1133"/>
      <c r="B883" s="412" t="s">
        <v>32</v>
      </c>
      <c r="C883" s="412" t="s">
        <v>33</v>
      </c>
      <c r="D883" s="413" t="s">
        <v>34</v>
      </c>
      <c r="E883" s="413" t="s">
        <v>146</v>
      </c>
      <c r="F883" s="413" t="s">
        <v>142</v>
      </c>
      <c r="G883" s="413" t="s">
        <v>70</v>
      </c>
      <c r="H883" s="412" t="s">
        <v>66</v>
      </c>
      <c r="I883" s="850" t="s">
        <v>35</v>
      </c>
      <c r="J883" s="850" t="s">
        <v>36</v>
      </c>
      <c r="K883" s="850" t="s">
        <v>25</v>
      </c>
      <c r="L883" s="415" t="s">
        <v>26</v>
      </c>
      <c r="M883" s="415" t="s">
        <v>27</v>
      </c>
      <c r="N883" s="416" t="s">
        <v>28</v>
      </c>
      <c r="O883" s="417" t="s">
        <v>29</v>
      </c>
    </row>
    <row r="884" spans="1:17" s="146" customFormat="1" ht="56.25" customHeight="1" x14ac:dyDescent="0.2">
      <c r="A884" s="1151" t="s">
        <v>297</v>
      </c>
      <c r="B884" s="1152"/>
      <c r="C884" s="1152"/>
      <c r="D884" s="1152"/>
      <c r="E884" s="1152"/>
      <c r="F884" s="1152"/>
      <c r="G884" s="1152"/>
      <c r="H884" s="847"/>
      <c r="I884" s="1152"/>
      <c r="J884" s="1152"/>
      <c r="K884" s="1153"/>
      <c r="L884" s="1154"/>
      <c r="M884" s="1155"/>
      <c r="N884" s="1156"/>
      <c r="O884" s="1155"/>
    </row>
    <row r="885" spans="1:17" s="146" customFormat="1" ht="75.75" customHeight="1" x14ac:dyDescent="0.2">
      <c r="A885" s="849" t="s">
        <v>324</v>
      </c>
      <c r="B885" s="191">
        <v>1501</v>
      </c>
      <c r="C885" s="192" t="s">
        <v>93</v>
      </c>
      <c r="D885" s="191">
        <v>21</v>
      </c>
      <c r="E885" s="192" t="s">
        <v>143</v>
      </c>
      <c r="F885" s="192" t="s">
        <v>147</v>
      </c>
      <c r="G885" s="192" t="s">
        <v>106</v>
      </c>
      <c r="H885" s="191">
        <v>11</v>
      </c>
      <c r="I885" s="193" t="s">
        <v>39</v>
      </c>
      <c r="J885" s="418"/>
      <c r="K885" s="187">
        <v>1</v>
      </c>
      <c r="L885" s="195">
        <v>1798000000</v>
      </c>
      <c r="M885" s="420">
        <f>K885*L885</f>
        <v>1798000000</v>
      </c>
      <c r="N885" s="421"/>
      <c r="O885" s="420">
        <f>M885+N885</f>
        <v>1798000000</v>
      </c>
    </row>
    <row r="886" spans="1:17" s="140" customFormat="1" ht="30" customHeight="1" x14ac:dyDescent="0.2">
      <c r="A886" s="425"/>
      <c r="B886" s="418"/>
      <c r="C886" s="418"/>
      <c r="D886" s="418"/>
      <c r="E886" s="418"/>
      <c r="F886" s="418"/>
      <c r="G886" s="418"/>
      <c r="H886" s="418"/>
      <c r="I886" s="418"/>
      <c r="J886" s="418"/>
      <c r="K886" s="221"/>
      <c r="L886" s="167"/>
      <c r="M886" s="420"/>
      <c r="N886" s="421"/>
      <c r="O886" s="420"/>
    </row>
    <row r="887" spans="1:17" s="140" customFormat="1" ht="23.25" customHeight="1" x14ac:dyDescent="0.2">
      <c r="A887" s="265" t="s">
        <v>44</v>
      </c>
      <c r="B887" s="426"/>
      <c r="C887" s="426"/>
      <c r="D887" s="426"/>
      <c r="E887" s="426"/>
      <c r="F887" s="426"/>
      <c r="G887" s="426"/>
      <c r="H887" s="426"/>
      <c r="I887" s="426"/>
      <c r="J887" s="427"/>
      <c r="K887" s="428"/>
      <c r="L887" s="429"/>
      <c r="M887" s="429">
        <f>SUM(M885:M886)</f>
        <v>1798000000</v>
      </c>
      <c r="N887" s="429">
        <f>SUM(N885:N886)</f>
        <v>0</v>
      </c>
      <c r="O887" s="429">
        <f>SUM(O885:O886)</f>
        <v>1798000000</v>
      </c>
    </row>
    <row r="888" spans="1:17" s="140" customFormat="1" ht="18" x14ac:dyDescent="0.2">
      <c r="A888" s="1136" t="s">
        <v>3031</v>
      </c>
      <c r="B888" s="1137"/>
      <c r="C888" s="1137"/>
      <c r="D888" s="1137"/>
      <c r="E888" s="1137"/>
      <c r="F888" s="1137"/>
      <c r="G888" s="1137"/>
      <c r="H888" s="1137"/>
      <c r="I888" s="1137"/>
      <c r="J888" s="1137"/>
      <c r="K888" s="1138"/>
      <c r="L888" s="1138"/>
      <c r="M888" s="1138"/>
      <c r="N888" s="1138"/>
      <c r="O888" s="1139"/>
    </row>
    <row r="889" spans="1:17" s="144" customFormat="1" ht="67.5" customHeight="1" x14ac:dyDescent="0.25">
      <c r="A889" s="1147" t="s">
        <v>151</v>
      </c>
      <c r="B889" s="1148"/>
      <c r="C889" s="1148"/>
      <c r="D889" s="1149"/>
      <c r="E889" s="879" t="s">
        <v>2950</v>
      </c>
      <c r="F889" s="879"/>
      <c r="G889" s="879"/>
      <c r="H889" s="879"/>
      <c r="I889" s="879"/>
      <c r="J889" s="879"/>
      <c r="K889" s="879"/>
      <c r="L889" s="879"/>
      <c r="M889" s="879" t="s">
        <v>202</v>
      </c>
      <c r="N889" s="879"/>
      <c r="O889" s="879"/>
    </row>
    <row r="890" spans="1:17" s="145" customFormat="1" ht="29.25" customHeight="1" x14ac:dyDescent="0.2">
      <c r="A890" s="1147" t="s">
        <v>3061</v>
      </c>
      <c r="B890" s="1148"/>
      <c r="C890" s="1148"/>
      <c r="D890" s="1149"/>
      <c r="E890" s="890" t="str">
        <f>+A890</f>
        <v>FECHA: 28/01/2021</v>
      </c>
      <c r="F890" s="891"/>
      <c r="G890" s="891"/>
      <c r="H890" s="891"/>
      <c r="I890" s="891"/>
      <c r="J890" s="891"/>
      <c r="K890" s="891"/>
      <c r="L890" s="892"/>
      <c r="M890" s="1144" t="str">
        <f>+E890</f>
        <v>FECHA: 28/01/2021</v>
      </c>
      <c r="N890" s="1145"/>
      <c r="O890" s="1146"/>
    </row>
    <row r="891" spans="1:17" ht="21.75" customHeight="1" x14ac:dyDescent="0.25">
      <c r="A891" s="260"/>
      <c r="B891" s="260"/>
      <c r="C891" s="260"/>
      <c r="D891" s="260"/>
      <c r="E891" s="260"/>
      <c r="F891" s="260"/>
      <c r="G891" s="260"/>
      <c r="H891" s="260"/>
      <c r="I891" s="260"/>
      <c r="J891" s="260"/>
      <c r="K891" s="260"/>
      <c r="L891" s="260"/>
      <c r="M891" s="260"/>
      <c r="N891" s="260"/>
      <c r="O891" s="260"/>
    </row>
    <row r="892" spans="1:17" s="140" customFormat="1" ht="75" customHeight="1" x14ac:dyDescent="0.2">
      <c r="A892" s="1143" t="s">
        <v>3040</v>
      </c>
      <c r="B892" s="1143"/>
      <c r="C892" s="1143"/>
      <c r="D892" s="1143"/>
      <c r="E892" s="1143"/>
      <c r="F892" s="1143"/>
      <c r="G892" s="1143"/>
      <c r="H892" s="1143"/>
      <c r="I892" s="1143"/>
      <c r="J892" s="1143"/>
      <c r="K892" s="1143"/>
      <c r="L892" s="1143"/>
      <c r="M892" s="1143"/>
      <c r="N892" s="1143"/>
      <c r="O892" s="1143"/>
    </row>
    <row r="894" spans="1:17" s="140" customFormat="1" ht="14.25" customHeight="1" x14ac:dyDescent="0.2">
      <c r="A894" s="396" t="s">
        <v>50</v>
      </c>
      <c r="B894" s="1123" t="s">
        <v>289</v>
      </c>
      <c r="C894" s="1124"/>
      <c r="D894" s="1124"/>
      <c r="E894" s="1124"/>
      <c r="F894" s="1124"/>
      <c r="G894" s="1124"/>
      <c r="H894" s="1124"/>
      <c r="I894" s="1124"/>
      <c r="J894" s="1124"/>
      <c r="K894" s="1124"/>
      <c r="L894" s="1124"/>
      <c r="M894" s="1124"/>
      <c r="N894" s="1125"/>
      <c r="O894" s="1150" t="s">
        <v>60</v>
      </c>
    </row>
    <row r="895" spans="1:17" s="140" customFormat="1" ht="18" x14ac:dyDescent="0.2">
      <c r="A895" s="396" t="s">
        <v>199</v>
      </c>
      <c r="B895" s="1126"/>
      <c r="C895" s="1127"/>
      <c r="D895" s="1127"/>
      <c r="E895" s="1127"/>
      <c r="F895" s="1127"/>
      <c r="G895" s="1127"/>
      <c r="H895" s="1127"/>
      <c r="I895" s="1127"/>
      <c r="J895" s="1127"/>
      <c r="K895" s="1127"/>
      <c r="L895" s="1127"/>
      <c r="M895" s="1127"/>
      <c r="N895" s="1128"/>
      <c r="O895" s="908"/>
    </row>
    <row r="896" spans="1:17" s="140" customFormat="1" ht="18" x14ac:dyDescent="0.2">
      <c r="A896" s="396" t="s">
        <v>200</v>
      </c>
      <c r="B896" s="1123" t="s">
        <v>2991</v>
      </c>
      <c r="C896" s="1124"/>
      <c r="D896" s="1124"/>
      <c r="E896" s="1124"/>
      <c r="F896" s="1124"/>
      <c r="G896" s="1124"/>
      <c r="H896" s="1124"/>
      <c r="I896" s="1124"/>
      <c r="J896" s="1124"/>
      <c r="K896" s="1124"/>
      <c r="L896" s="1124"/>
      <c r="M896" s="1124"/>
      <c r="N896" s="1125"/>
      <c r="O896" s="908"/>
    </row>
    <row r="897" spans="1:17" s="140" customFormat="1" ht="18" x14ac:dyDescent="0.2">
      <c r="A897" s="396" t="s">
        <v>201</v>
      </c>
      <c r="B897" s="1126"/>
      <c r="C897" s="1127"/>
      <c r="D897" s="1127"/>
      <c r="E897" s="1127"/>
      <c r="F897" s="1127"/>
      <c r="G897" s="1127"/>
      <c r="H897" s="1127"/>
      <c r="I897" s="1127"/>
      <c r="J897" s="1127"/>
      <c r="K897" s="1127"/>
      <c r="L897" s="1127"/>
      <c r="M897" s="1127"/>
      <c r="N897" s="1128"/>
      <c r="O897" s="908"/>
    </row>
    <row r="898" spans="1:17" s="140" customFormat="1" ht="18" x14ac:dyDescent="0.2">
      <c r="A898" s="392"/>
      <c r="B898" s="393"/>
      <c r="C898" s="393"/>
      <c r="D898" s="393"/>
      <c r="E898" s="393"/>
      <c r="F898" s="393"/>
      <c r="G898" s="393"/>
      <c r="H898" s="393"/>
      <c r="I898" s="393"/>
      <c r="J898" s="393"/>
      <c r="K898" s="393"/>
      <c r="L898" s="397"/>
      <c r="M898" s="397"/>
      <c r="N898" s="393"/>
      <c r="O898" s="398"/>
    </row>
    <row r="899" spans="1:17" s="140" customFormat="1" ht="18" x14ac:dyDescent="0.2">
      <c r="A899" s="851"/>
      <c r="B899" s="852"/>
      <c r="C899" s="852"/>
      <c r="D899" s="852"/>
      <c r="E899" s="852"/>
      <c r="F899" s="852"/>
      <c r="G899" s="852"/>
      <c r="H899" s="852"/>
      <c r="I899" s="852"/>
      <c r="J899" s="852"/>
      <c r="K899" s="852"/>
      <c r="L899" s="401"/>
      <c r="M899" s="401"/>
      <c r="N899" s="852"/>
      <c r="O899" s="402"/>
    </row>
    <row r="900" spans="1:17" s="141" customFormat="1" ht="32.25" customHeight="1" x14ac:dyDescent="0.25">
      <c r="A900" s="403" t="s">
        <v>62</v>
      </c>
      <c r="B900" s="1129" t="s">
        <v>116</v>
      </c>
      <c r="C900" s="1129"/>
      <c r="D900" s="1129"/>
      <c r="E900" s="1129"/>
      <c r="F900" s="1129"/>
      <c r="G900" s="1129"/>
      <c r="H900" s="1129"/>
      <c r="I900" s="1129"/>
      <c r="J900" s="1129"/>
      <c r="K900" s="1129"/>
      <c r="L900" s="1129"/>
      <c r="M900" s="1129"/>
      <c r="N900" s="404" t="s">
        <v>63</v>
      </c>
      <c r="O900" s="405" t="s">
        <v>3065</v>
      </c>
    </row>
    <row r="901" spans="1:17" s="140" customFormat="1" ht="12.75" customHeight="1" x14ac:dyDescent="0.2">
      <c r="A901" s="406"/>
      <c r="B901" s="407"/>
      <c r="C901" s="407"/>
      <c r="D901" s="407"/>
      <c r="E901" s="407"/>
      <c r="F901" s="407"/>
      <c r="G901" s="407"/>
      <c r="H901" s="407"/>
      <c r="I901" s="407"/>
      <c r="J901" s="407"/>
      <c r="K901" s="407"/>
      <c r="L901" s="407"/>
      <c r="M901" s="407"/>
      <c r="N901" s="408"/>
      <c r="O901" s="409"/>
    </row>
    <row r="902" spans="1:17" s="141" customFormat="1" ht="33.75" customHeight="1" x14ac:dyDescent="0.25">
      <c r="A902" s="403" t="s">
        <v>64</v>
      </c>
      <c r="B902" s="1130">
        <v>2018011000630</v>
      </c>
      <c r="C902" s="1130"/>
      <c r="D902" s="1130"/>
      <c r="E902" s="1130"/>
      <c r="F902" s="1130"/>
      <c r="G902" s="1130"/>
      <c r="H902" s="1130"/>
      <c r="I902" s="1130"/>
      <c r="J902" s="1130"/>
      <c r="K902" s="1130"/>
      <c r="L902" s="1130"/>
      <c r="M902" s="1130"/>
      <c r="N902" s="410"/>
      <c r="O902" s="411"/>
    </row>
    <row r="903" spans="1:17" s="142" customFormat="1" ht="42" customHeight="1" x14ac:dyDescent="0.25">
      <c r="A903" s="1133" t="s">
        <v>65</v>
      </c>
      <c r="B903" s="1140"/>
      <c r="C903" s="1141"/>
      <c r="D903" s="1141"/>
      <c r="E903" s="1141"/>
      <c r="F903" s="1141"/>
      <c r="G903" s="1141"/>
      <c r="H903" s="1142"/>
      <c r="I903" s="1134" t="s">
        <v>23</v>
      </c>
      <c r="J903" s="1134"/>
      <c r="K903" s="1135" t="s">
        <v>3038</v>
      </c>
      <c r="L903" s="1135"/>
      <c r="M903" s="1135"/>
      <c r="N903" s="1135"/>
      <c r="O903" s="1135"/>
      <c r="Q903" s="420"/>
    </row>
    <row r="904" spans="1:17" s="143" customFormat="1" ht="51" customHeight="1" x14ac:dyDescent="0.25">
      <c r="A904" s="1133"/>
      <c r="B904" s="412" t="s">
        <v>32</v>
      </c>
      <c r="C904" s="412" t="s">
        <v>33</v>
      </c>
      <c r="D904" s="413" t="s">
        <v>34</v>
      </c>
      <c r="E904" s="413" t="s">
        <v>146</v>
      </c>
      <c r="F904" s="413" t="s">
        <v>142</v>
      </c>
      <c r="G904" s="413" t="s">
        <v>70</v>
      </c>
      <c r="H904" s="412" t="s">
        <v>66</v>
      </c>
      <c r="I904" s="850" t="s">
        <v>35</v>
      </c>
      <c r="J904" s="850" t="s">
        <v>36</v>
      </c>
      <c r="K904" s="850" t="s">
        <v>25</v>
      </c>
      <c r="L904" s="415" t="s">
        <v>26</v>
      </c>
      <c r="M904" s="415" t="s">
        <v>27</v>
      </c>
      <c r="N904" s="416" t="s">
        <v>28</v>
      </c>
      <c r="O904" s="417" t="s">
        <v>29</v>
      </c>
    </row>
    <row r="905" spans="1:17" s="146" customFormat="1" ht="56.25" customHeight="1" x14ac:dyDescent="0.2">
      <c r="A905" s="225" t="s">
        <v>195</v>
      </c>
      <c r="B905" s="1152"/>
      <c r="C905" s="1152"/>
      <c r="D905" s="1152"/>
      <c r="E905" s="1152"/>
      <c r="F905" s="1152"/>
      <c r="G905" s="1152"/>
      <c r="H905" s="847"/>
      <c r="I905" s="1152"/>
      <c r="J905" s="1152"/>
      <c r="K905" s="1153"/>
      <c r="L905" s="1154"/>
      <c r="M905" s="1155"/>
      <c r="N905" s="1156"/>
      <c r="O905" s="1155"/>
    </row>
    <row r="906" spans="1:17" s="146" customFormat="1" ht="75.75" customHeight="1" x14ac:dyDescent="0.2">
      <c r="A906" s="222" t="s">
        <v>3059</v>
      </c>
      <c r="B906" s="191">
        <v>1501</v>
      </c>
      <c r="C906" s="192" t="s">
        <v>93</v>
      </c>
      <c r="D906" s="191">
        <v>21</v>
      </c>
      <c r="E906" s="192" t="s">
        <v>143</v>
      </c>
      <c r="F906" s="192" t="s">
        <v>147</v>
      </c>
      <c r="G906" s="192" t="s">
        <v>106</v>
      </c>
      <c r="H906" s="191">
        <v>11</v>
      </c>
      <c r="I906" s="193" t="s">
        <v>39</v>
      </c>
      <c r="J906" s="418"/>
      <c r="K906" s="187">
        <v>1</v>
      </c>
      <c r="L906" s="195">
        <v>2715000000</v>
      </c>
      <c r="M906" s="420">
        <f>K906*L906</f>
        <v>2715000000</v>
      </c>
      <c r="N906" s="421"/>
      <c r="O906" s="420">
        <f>M906+N906</f>
        <v>2715000000</v>
      </c>
    </row>
    <row r="907" spans="1:17" s="140" customFormat="1" ht="72" x14ac:dyDescent="0.2">
      <c r="A907" s="209" t="s">
        <v>3058</v>
      </c>
      <c r="B907" s="191">
        <v>1501</v>
      </c>
      <c r="C907" s="192" t="s">
        <v>93</v>
      </c>
      <c r="D907" s="191">
        <v>21</v>
      </c>
      <c r="E907" s="192" t="s">
        <v>143</v>
      </c>
      <c r="F907" s="192" t="s">
        <v>147</v>
      </c>
      <c r="G907" s="192" t="s">
        <v>106</v>
      </c>
      <c r="H907" s="191">
        <v>11</v>
      </c>
      <c r="I907" s="193" t="s">
        <v>39</v>
      </c>
      <c r="J907" s="418"/>
      <c r="K907" s="221">
        <v>1</v>
      </c>
      <c r="L907" s="195">
        <v>195000000</v>
      </c>
      <c r="M907" s="420">
        <f>K907*L907</f>
        <v>195000000</v>
      </c>
      <c r="N907" s="421"/>
      <c r="O907" s="420">
        <f>M907+N907</f>
        <v>195000000</v>
      </c>
    </row>
    <row r="908" spans="1:17" s="140" customFormat="1" ht="30" customHeight="1" x14ac:dyDescent="0.2">
      <c r="A908" s="1158"/>
      <c r="B908" s="1159"/>
      <c r="C908" s="1159"/>
      <c r="D908" s="1159"/>
      <c r="E908" s="1159"/>
      <c r="F908" s="1159"/>
      <c r="G908" s="1159"/>
      <c r="H908" s="1159"/>
      <c r="I908" s="1159"/>
      <c r="J908" s="1160"/>
      <c r="K908" s="1161"/>
      <c r="L908" s="167"/>
      <c r="M908" s="420"/>
      <c r="N908" s="421"/>
      <c r="O908" s="420"/>
    </row>
    <row r="909" spans="1:17" s="140" customFormat="1" ht="23.25" customHeight="1" x14ac:dyDescent="0.2">
      <c r="A909" s="265" t="s">
        <v>44</v>
      </c>
      <c r="B909" s="426"/>
      <c r="C909" s="426"/>
      <c r="D909" s="426"/>
      <c r="E909" s="426"/>
      <c r="F909" s="426"/>
      <c r="G909" s="426"/>
      <c r="H909" s="426"/>
      <c r="I909" s="426"/>
      <c r="J909" s="427"/>
      <c r="K909" s="428"/>
      <c r="L909" s="429"/>
      <c r="M909" s="429">
        <f>SUM(M906:M907)</f>
        <v>2910000000</v>
      </c>
      <c r="N909" s="429">
        <f>SUM(N906:N907)</f>
        <v>0</v>
      </c>
      <c r="O909" s="429">
        <f>SUM(O906:O907)</f>
        <v>2910000000</v>
      </c>
    </row>
    <row r="910" spans="1:17" s="140" customFormat="1" ht="18" x14ac:dyDescent="0.2">
      <c r="A910" s="1136" t="s">
        <v>3031</v>
      </c>
      <c r="B910" s="1137"/>
      <c r="C910" s="1137"/>
      <c r="D910" s="1137"/>
      <c r="E910" s="1137"/>
      <c r="F910" s="1137"/>
      <c r="G910" s="1137"/>
      <c r="H910" s="1137"/>
      <c r="I910" s="1137"/>
      <c r="J910" s="1137"/>
      <c r="K910" s="1138"/>
      <c r="L910" s="1138"/>
      <c r="M910" s="1138"/>
      <c r="N910" s="1138"/>
      <c r="O910" s="1139"/>
    </row>
    <row r="911" spans="1:17" s="144" customFormat="1" ht="67.5" customHeight="1" x14ac:dyDescent="0.25">
      <c r="A911" s="1147" t="s">
        <v>151</v>
      </c>
      <c r="B911" s="1148"/>
      <c r="C911" s="1148"/>
      <c r="D911" s="1149"/>
      <c r="E911" s="879" t="s">
        <v>2950</v>
      </c>
      <c r="F911" s="879"/>
      <c r="G911" s="879"/>
      <c r="H911" s="879"/>
      <c r="I911" s="879"/>
      <c r="J911" s="879"/>
      <c r="K911" s="879"/>
      <c r="L911" s="879"/>
      <c r="M911" s="879" t="s">
        <v>202</v>
      </c>
      <c r="N911" s="879"/>
      <c r="O911" s="879"/>
    </row>
    <row r="912" spans="1:17" s="145" customFormat="1" ht="29.25" customHeight="1" x14ac:dyDescent="0.2">
      <c r="A912" s="1147" t="s">
        <v>3061</v>
      </c>
      <c r="B912" s="1148"/>
      <c r="C912" s="1148"/>
      <c r="D912" s="1149"/>
      <c r="E912" s="890" t="str">
        <f>+A912</f>
        <v>FECHA: 28/01/2021</v>
      </c>
      <c r="F912" s="891"/>
      <c r="G912" s="891"/>
      <c r="H912" s="891"/>
      <c r="I912" s="891"/>
      <c r="J912" s="891"/>
      <c r="K912" s="891"/>
      <c r="L912" s="892"/>
      <c r="M912" s="1144" t="str">
        <f>+E912</f>
        <v>FECHA: 28/01/2021</v>
      </c>
      <c r="N912" s="1145"/>
      <c r="O912" s="1146"/>
    </row>
    <row r="913" spans="1:17" ht="21.75" customHeight="1" x14ac:dyDescent="0.25">
      <c r="A913" s="260"/>
      <c r="B913" s="260"/>
      <c r="C913" s="260"/>
      <c r="D913" s="260"/>
      <c r="E913" s="260"/>
      <c r="F913" s="260"/>
      <c r="G913" s="260"/>
      <c r="H913" s="260"/>
      <c r="I913" s="260"/>
      <c r="J913" s="260"/>
      <c r="K913" s="260"/>
      <c r="L913" s="260"/>
      <c r="M913" s="260"/>
      <c r="N913" s="260"/>
      <c r="O913" s="260"/>
    </row>
    <row r="914" spans="1:17" s="140" customFormat="1" ht="75" customHeight="1" x14ac:dyDescent="0.2">
      <c r="A914" s="1143" t="s">
        <v>3040</v>
      </c>
      <c r="B914" s="1143"/>
      <c r="C914" s="1143"/>
      <c r="D914" s="1143"/>
      <c r="E914" s="1143"/>
      <c r="F914" s="1143"/>
      <c r="G914" s="1143"/>
      <c r="H914" s="1143"/>
      <c r="I914" s="1143"/>
      <c r="J914" s="1143"/>
      <c r="K914" s="1143"/>
      <c r="L914" s="1143"/>
      <c r="M914" s="1143"/>
      <c r="N914" s="1143"/>
      <c r="O914" s="1143"/>
    </row>
    <row r="916" spans="1:17" s="140" customFormat="1" ht="14.25" customHeight="1" x14ac:dyDescent="0.2">
      <c r="A916" s="396" t="s">
        <v>50</v>
      </c>
      <c r="B916" s="1123" t="s">
        <v>289</v>
      </c>
      <c r="C916" s="1124"/>
      <c r="D916" s="1124"/>
      <c r="E916" s="1124"/>
      <c r="F916" s="1124"/>
      <c r="G916" s="1124"/>
      <c r="H916" s="1124"/>
      <c r="I916" s="1124"/>
      <c r="J916" s="1124"/>
      <c r="K916" s="1124"/>
      <c r="L916" s="1124"/>
      <c r="M916" s="1124"/>
      <c r="N916" s="1125"/>
      <c r="O916" s="1150" t="s">
        <v>60</v>
      </c>
    </row>
    <row r="917" spans="1:17" s="140" customFormat="1" ht="18" x14ac:dyDescent="0.2">
      <c r="A917" s="396" t="s">
        <v>199</v>
      </c>
      <c r="B917" s="1126"/>
      <c r="C917" s="1127"/>
      <c r="D917" s="1127"/>
      <c r="E917" s="1127"/>
      <c r="F917" s="1127"/>
      <c r="G917" s="1127"/>
      <c r="H917" s="1127"/>
      <c r="I917" s="1127"/>
      <c r="J917" s="1127"/>
      <c r="K917" s="1127"/>
      <c r="L917" s="1127"/>
      <c r="M917" s="1127"/>
      <c r="N917" s="1128"/>
      <c r="O917" s="908"/>
    </row>
    <row r="918" spans="1:17" s="140" customFormat="1" ht="18" x14ac:dyDescent="0.2">
      <c r="A918" s="396" t="s">
        <v>200</v>
      </c>
      <c r="B918" s="1123" t="s">
        <v>2991</v>
      </c>
      <c r="C918" s="1124"/>
      <c r="D918" s="1124"/>
      <c r="E918" s="1124"/>
      <c r="F918" s="1124"/>
      <c r="G918" s="1124"/>
      <c r="H918" s="1124"/>
      <c r="I918" s="1124"/>
      <c r="J918" s="1124"/>
      <c r="K918" s="1124"/>
      <c r="L918" s="1124"/>
      <c r="M918" s="1124"/>
      <c r="N918" s="1125"/>
      <c r="O918" s="908"/>
    </row>
    <row r="919" spans="1:17" s="140" customFormat="1" ht="18" x14ac:dyDescent="0.2">
      <c r="A919" s="396" t="s">
        <v>201</v>
      </c>
      <c r="B919" s="1126"/>
      <c r="C919" s="1127"/>
      <c r="D919" s="1127"/>
      <c r="E919" s="1127"/>
      <c r="F919" s="1127"/>
      <c r="G919" s="1127"/>
      <c r="H919" s="1127"/>
      <c r="I919" s="1127"/>
      <c r="J919" s="1127"/>
      <c r="K919" s="1127"/>
      <c r="L919" s="1127"/>
      <c r="M919" s="1127"/>
      <c r="N919" s="1128"/>
      <c r="O919" s="908"/>
    </row>
    <row r="920" spans="1:17" s="140" customFormat="1" ht="18" x14ac:dyDescent="0.2">
      <c r="A920" s="392"/>
      <c r="B920" s="393"/>
      <c r="C920" s="393"/>
      <c r="D920" s="393"/>
      <c r="E920" s="393"/>
      <c r="F920" s="393"/>
      <c r="G920" s="393"/>
      <c r="H920" s="393"/>
      <c r="I920" s="393"/>
      <c r="J920" s="393"/>
      <c r="K920" s="393"/>
      <c r="L920" s="397"/>
      <c r="M920" s="397"/>
      <c r="N920" s="393"/>
      <c r="O920" s="398"/>
    </row>
    <row r="921" spans="1:17" s="140" customFormat="1" ht="18" x14ac:dyDescent="0.2">
      <c r="A921" s="851"/>
      <c r="B921" s="852"/>
      <c r="C921" s="852"/>
      <c r="D921" s="852"/>
      <c r="E921" s="852"/>
      <c r="F921" s="852"/>
      <c r="G921" s="852"/>
      <c r="H921" s="852"/>
      <c r="I921" s="852"/>
      <c r="J921" s="852"/>
      <c r="K921" s="852"/>
      <c r="L921" s="401"/>
      <c r="M921" s="401"/>
      <c r="N921" s="852"/>
      <c r="O921" s="402"/>
    </row>
    <row r="922" spans="1:17" s="141" customFormat="1" ht="32.25" customHeight="1" x14ac:dyDescent="0.25">
      <c r="A922" s="403" t="s">
        <v>62</v>
      </c>
      <c r="B922" s="1129" t="s">
        <v>116</v>
      </c>
      <c r="C922" s="1129"/>
      <c r="D922" s="1129"/>
      <c r="E922" s="1129"/>
      <c r="F922" s="1129"/>
      <c r="G922" s="1129"/>
      <c r="H922" s="1129"/>
      <c r="I922" s="1129"/>
      <c r="J922" s="1129"/>
      <c r="K922" s="1129"/>
      <c r="L922" s="1129"/>
      <c r="M922" s="1129"/>
      <c r="N922" s="404" t="s">
        <v>63</v>
      </c>
      <c r="O922" s="405" t="s">
        <v>3066</v>
      </c>
    </row>
    <row r="923" spans="1:17" s="140" customFormat="1" ht="12.75" customHeight="1" x14ac:dyDescent="0.2">
      <c r="A923" s="406"/>
      <c r="B923" s="407"/>
      <c r="C923" s="407"/>
      <c r="D923" s="407"/>
      <c r="E923" s="407"/>
      <c r="F923" s="407"/>
      <c r="G923" s="407"/>
      <c r="H923" s="407"/>
      <c r="I923" s="407"/>
      <c r="J923" s="407"/>
      <c r="K923" s="407"/>
      <c r="L923" s="407"/>
      <c r="M923" s="407"/>
      <c r="N923" s="408"/>
      <c r="O923" s="409"/>
    </row>
    <row r="924" spans="1:17" s="141" customFormat="1" ht="33.75" customHeight="1" x14ac:dyDescent="0.25">
      <c r="A924" s="403" t="s">
        <v>64</v>
      </c>
      <c r="B924" s="1130">
        <v>2018011000630</v>
      </c>
      <c r="C924" s="1130"/>
      <c r="D924" s="1130"/>
      <c r="E924" s="1130"/>
      <c r="F924" s="1130"/>
      <c r="G924" s="1130"/>
      <c r="H924" s="1130"/>
      <c r="I924" s="1130"/>
      <c r="J924" s="1130"/>
      <c r="K924" s="1130"/>
      <c r="L924" s="1130"/>
      <c r="M924" s="1130"/>
      <c r="N924" s="410"/>
      <c r="O924" s="411"/>
    </row>
    <row r="925" spans="1:17" s="142" customFormat="1" ht="42" customHeight="1" x14ac:dyDescent="0.25">
      <c r="A925" s="1133" t="s">
        <v>65</v>
      </c>
      <c r="B925" s="1140"/>
      <c r="C925" s="1141"/>
      <c r="D925" s="1141"/>
      <c r="E925" s="1141"/>
      <c r="F925" s="1141"/>
      <c r="G925" s="1141"/>
      <c r="H925" s="1142"/>
      <c r="I925" s="1134" t="s">
        <v>23</v>
      </c>
      <c r="J925" s="1134"/>
      <c r="K925" s="1135" t="s">
        <v>3038</v>
      </c>
      <c r="L925" s="1135"/>
      <c r="M925" s="1135"/>
      <c r="N925" s="1135"/>
      <c r="O925" s="1135"/>
      <c r="Q925" s="420"/>
    </row>
    <row r="926" spans="1:17" s="143" customFormat="1" ht="51" customHeight="1" x14ac:dyDescent="0.25">
      <c r="A926" s="1133"/>
      <c r="B926" s="412" t="s">
        <v>32</v>
      </c>
      <c r="C926" s="412" t="s">
        <v>33</v>
      </c>
      <c r="D926" s="413" t="s">
        <v>34</v>
      </c>
      <c r="E926" s="413" t="s">
        <v>146</v>
      </c>
      <c r="F926" s="413" t="s">
        <v>142</v>
      </c>
      <c r="G926" s="413" t="s">
        <v>70</v>
      </c>
      <c r="H926" s="412" t="s">
        <v>66</v>
      </c>
      <c r="I926" s="850" t="s">
        <v>35</v>
      </c>
      <c r="J926" s="850" t="s">
        <v>36</v>
      </c>
      <c r="K926" s="850" t="s">
        <v>25</v>
      </c>
      <c r="L926" s="415" t="s">
        <v>26</v>
      </c>
      <c r="M926" s="415" t="s">
        <v>27</v>
      </c>
      <c r="N926" s="416" t="s">
        <v>28</v>
      </c>
      <c r="O926" s="417" t="s">
        <v>29</v>
      </c>
    </row>
    <row r="927" spans="1:17" s="146" customFormat="1" ht="56.25" customHeight="1" x14ac:dyDescent="0.2">
      <c r="A927" s="225" t="s">
        <v>300</v>
      </c>
      <c r="B927" s="1152"/>
      <c r="C927" s="1152"/>
      <c r="D927" s="1152"/>
      <c r="E927" s="1152"/>
      <c r="F927" s="1152"/>
      <c r="G927" s="1152"/>
      <c r="H927" s="847"/>
      <c r="I927" s="1152"/>
      <c r="J927" s="1152"/>
      <c r="K927" s="1153"/>
      <c r="L927" s="1154"/>
      <c r="M927" s="1155"/>
      <c r="N927" s="1156"/>
      <c r="O927" s="1155"/>
    </row>
    <row r="928" spans="1:17" s="146" customFormat="1" ht="180" x14ac:dyDescent="0.25">
      <c r="A928" s="222" t="s">
        <v>301</v>
      </c>
      <c r="B928" s="191">
        <v>1501</v>
      </c>
      <c r="C928" s="192" t="s">
        <v>93</v>
      </c>
      <c r="D928" s="191">
        <v>21</v>
      </c>
      <c r="E928" s="192" t="s">
        <v>143</v>
      </c>
      <c r="F928" s="192" t="s">
        <v>147</v>
      </c>
      <c r="G928" s="192" t="s">
        <v>106</v>
      </c>
      <c r="H928" s="191">
        <v>11</v>
      </c>
      <c r="I928" s="193" t="s">
        <v>39</v>
      </c>
      <c r="J928" s="418"/>
      <c r="K928" s="187">
        <v>1</v>
      </c>
      <c r="L928" s="195">
        <v>270000000</v>
      </c>
      <c r="M928" s="420">
        <f>K928*L928</f>
        <v>270000000</v>
      </c>
      <c r="N928" s="421"/>
      <c r="O928" s="420">
        <f>M928+N928</f>
        <v>270000000</v>
      </c>
      <c r="Q928" s="841">
        <f>O820+O843+O866+O887+O909+O932</f>
        <v>15000000000</v>
      </c>
    </row>
    <row r="929" spans="1:15" s="140" customFormat="1" ht="216" x14ac:dyDescent="0.2">
      <c r="A929" s="222" t="s">
        <v>302</v>
      </c>
      <c r="B929" s="191">
        <v>1501</v>
      </c>
      <c r="C929" s="192" t="s">
        <v>93</v>
      </c>
      <c r="D929" s="191">
        <v>21</v>
      </c>
      <c r="E929" s="192" t="s">
        <v>143</v>
      </c>
      <c r="F929" s="192" t="s">
        <v>147</v>
      </c>
      <c r="G929" s="192" t="s">
        <v>106</v>
      </c>
      <c r="H929" s="191">
        <v>11</v>
      </c>
      <c r="I929" s="193" t="s">
        <v>39</v>
      </c>
      <c r="J929" s="418"/>
      <c r="K929" s="221">
        <v>1</v>
      </c>
      <c r="L929" s="195">
        <v>200000000</v>
      </c>
      <c r="M929" s="420">
        <f>K929*L929</f>
        <v>200000000</v>
      </c>
      <c r="N929" s="421"/>
      <c r="O929" s="420">
        <f>M929+N929</f>
        <v>200000000</v>
      </c>
    </row>
    <row r="930" spans="1:15" s="140" customFormat="1" ht="72" x14ac:dyDescent="0.2">
      <c r="A930" s="222" t="s">
        <v>303</v>
      </c>
      <c r="B930" s="191">
        <v>1501</v>
      </c>
      <c r="C930" s="192" t="s">
        <v>93</v>
      </c>
      <c r="D930" s="191">
        <v>21</v>
      </c>
      <c r="E930" s="192" t="s">
        <v>143</v>
      </c>
      <c r="F930" s="192" t="s">
        <v>147</v>
      </c>
      <c r="G930" s="192" t="s">
        <v>106</v>
      </c>
      <c r="H930" s="191">
        <v>11</v>
      </c>
      <c r="I930" s="193" t="s">
        <v>39</v>
      </c>
      <c r="J930" s="418"/>
      <c r="K930" s="221">
        <v>1</v>
      </c>
      <c r="L930" s="195">
        <v>30000000</v>
      </c>
      <c r="M930" s="420">
        <f>K930*L930</f>
        <v>30000000</v>
      </c>
      <c r="N930" s="421"/>
      <c r="O930" s="420">
        <f>M930+N930</f>
        <v>30000000</v>
      </c>
    </row>
    <row r="931" spans="1:15" s="140" customFormat="1" ht="30" customHeight="1" x14ac:dyDescent="0.2">
      <c r="A931" s="1158"/>
      <c r="B931" s="1159"/>
      <c r="C931" s="1159"/>
      <c r="D931" s="1159"/>
      <c r="E931" s="1159"/>
      <c r="F931" s="1159"/>
      <c r="G931" s="1159"/>
      <c r="H931" s="1159"/>
      <c r="I931" s="1159"/>
      <c r="J931" s="1160"/>
      <c r="K931" s="1161"/>
      <c r="L931" s="167"/>
      <c r="M931" s="420"/>
      <c r="N931" s="421"/>
      <c r="O931" s="420"/>
    </row>
    <row r="932" spans="1:15" s="140" customFormat="1" ht="23.25" customHeight="1" x14ac:dyDescent="0.2">
      <c r="A932" s="265" t="s">
        <v>44</v>
      </c>
      <c r="B932" s="426"/>
      <c r="C932" s="426"/>
      <c r="D932" s="426"/>
      <c r="E932" s="426"/>
      <c r="F932" s="426"/>
      <c r="G932" s="426"/>
      <c r="H932" s="426"/>
      <c r="I932" s="426"/>
      <c r="J932" s="427"/>
      <c r="K932" s="428"/>
      <c r="L932" s="429"/>
      <c r="M932" s="429">
        <f>SUM(M928:M930)</f>
        <v>500000000</v>
      </c>
      <c r="N932" s="429">
        <f>SUM(N928:N930)</f>
        <v>0</v>
      </c>
      <c r="O932" s="429">
        <f>SUM(O928:O930)</f>
        <v>500000000</v>
      </c>
    </row>
    <row r="933" spans="1:15" s="140" customFormat="1" ht="18" x14ac:dyDescent="0.2">
      <c r="A933" s="1136" t="s">
        <v>3031</v>
      </c>
      <c r="B933" s="1137"/>
      <c r="C933" s="1137"/>
      <c r="D933" s="1137"/>
      <c r="E933" s="1137"/>
      <c r="F933" s="1137"/>
      <c r="G933" s="1137"/>
      <c r="H933" s="1137"/>
      <c r="I933" s="1137"/>
      <c r="J933" s="1137"/>
      <c r="K933" s="1138"/>
      <c r="L933" s="1138"/>
      <c r="M933" s="1138"/>
      <c r="N933" s="1138"/>
      <c r="O933" s="1139"/>
    </row>
    <row r="934" spans="1:15" s="144" customFormat="1" ht="67.5" customHeight="1" x14ac:dyDescent="0.25">
      <c r="A934" s="1147" t="s">
        <v>151</v>
      </c>
      <c r="B934" s="1148"/>
      <c r="C934" s="1148"/>
      <c r="D934" s="1149"/>
      <c r="E934" s="879" t="s">
        <v>2950</v>
      </c>
      <c r="F934" s="879"/>
      <c r="G934" s="879"/>
      <c r="H934" s="879"/>
      <c r="I934" s="879"/>
      <c r="J934" s="879"/>
      <c r="K934" s="879"/>
      <c r="L934" s="879"/>
      <c r="M934" s="879" t="s">
        <v>202</v>
      </c>
      <c r="N934" s="879"/>
      <c r="O934" s="879"/>
    </row>
    <row r="935" spans="1:15" s="145" customFormat="1" ht="29.25" customHeight="1" x14ac:dyDescent="0.2">
      <c r="A935" s="1147" t="s">
        <v>3061</v>
      </c>
      <c r="B935" s="1148"/>
      <c r="C935" s="1148"/>
      <c r="D935" s="1149"/>
      <c r="E935" s="890" t="str">
        <f>+A935</f>
        <v>FECHA: 28/01/2021</v>
      </c>
      <c r="F935" s="891"/>
      <c r="G935" s="891"/>
      <c r="H935" s="891"/>
      <c r="I935" s="891"/>
      <c r="J935" s="891"/>
      <c r="K935" s="891"/>
      <c r="L935" s="892"/>
      <c r="M935" s="1144" t="str">
        <f>+E935</f>
        <v>FECHA: 28/01/2021</v>
      </c>
      <c r="N935" s="1145"/>
      <c r="O935" s="1146"/>
    </row>
    <row r="936" spans="1:15" ht="21.75" customHeight="1" x14ac:dyDescent="0.25">
      <c r="A936" s="260"/>
      <c r="B936" s="260"/>
      <c r="C936" s="260"/>
      <c r="D936" s="260"/>
      <c r="E936" s="260"/>
      <c r="F936" s="260"/>
      <c r="G936" s="260"/>
      <c r="H936" s="260"/>
      <c r="I936" s="260"/>
      <c r="J936" s="260"/>
      <c r="K936" s="260"/>
      <c r="L936" s="260"/>
      <c r="M936" s="260"/>
      <c r="N936" s="260"/>
      <c r="O936" s="260"/>
    </row>
    <row r="937" spans="1:15" s="140" customFormat="1" ht="75" customHeight="1" x14ac:dyDescent="0.2">
      <c r="A937" s="1143" t="s">
        <v>3040</v>
      </c>
      <c r="B937" s="1143"/>
      <c r="C937" s="1143"/>
      <c r="D937" s="1143"/>
      <c r="E937" s="1143"/>
      <c r="F937" s="1143"/>
      <c r="G937" s="1143"/>
      <c r="H937" s="1143"/>
      <c r="I937" s="1143"/>
      <c r="J937" s="1143"/>
      <c r="K937" s="1143"/>
      <c r="L937" s="1143"/>
      <c r="M937" s="1143"/>
      <c r="N937" s="1143"/>
      <c r="O937" s="1143"/>
    </row>
    <row r="940" spans="1:15" s="140" customFormat="1" ht="14.25" customHeight="1" x14ac:dyDescent="0.2">
      <c r="A940" s="396" t="s">
        <v>50</v>
      </c>
      <c r="B940" s="1123" t="s">
        <v>289</v>
      </c>
      <c r="C940" s="1124"/>
      <c r="D940" s="1124"/>
      <c r="E940" s="1124"/>
      <c r="F940" s="1124"/>
      <c r="G940" s="1124"/>
      <c r="H940" s="1124"/>
      <c r="I940" s="1124"/>
      <c r="J940" s="1124"/>
      <c r="K940" s="1124"/>
      <c r="L940" s="1124"/>
      <c r="M940" s="1124"/>
      <c r="N940" s="1125"/>
      <c r="O940" s="1150" t="s">
        <v>60</v>
      </c>
    </row>
    <row r="941" spans="1:15" s="140" customFormat="1" ht="18" x14ac:dyDescent="0.2">
      <c r="A941" s="396" t="s">
        <v>199</v>
      </c>
      <c r="B941" s="1126"/>
      <c r="C941" s="1127"/>
      <c r="D941" s="1127"/>
      <c r="E941" s="1127"/>
      <c r="F941" s="1127"/>
      <c r="G941" s="1127"/>
      <c r="H941" s="1127"/>
      <c r="I941" s="1127"/>
      <c r="J941" s="1127"/>
      <c r="K941" s="1127"/>
      <c r="L941" s="1127"/>
      <c r="M941" s="1127"/>
      <c r="N941" s="1128"/>
      <c r="O941" s="908"/>
    </row>
    <row r="942" spans="1:15" s="140" customFormat="1" ht="18" x14ac:dyDescent="0.2">
      <c r="A942" s="396" t="s">
        <v>200</v>
      </c>
      <c r="B942" s="1123" t="s">
        <v>2991</v>
      </c>
      <c r="C942" s="1124"/>
      <c r="D942" s="1124"/>
      <c r="E942" s="1124"/>
      <c r="F942" s="1124"/>
      <c r="G942" s="1124"/>
      <c r="H942" s="1124"/>
      <c r="I942" s="1124"/>
      <c r="J942" s="1124"/>
      <c r="K942" s="1124"/>
      <c r="L942" s="1124"/>
      <c r="M942" s="1124"/>
      <c r="N942" s="1125"/>
      <c r="O942" s="908"/>
    </row>
    <row r="943" spans="1:15" s="140" customFormat="1" ht="18" x14ac:dyDescent="0.2">
      <c r="A943" s="396" t="s">
        <v>201</v>
      </c>
      <c r="B943" s="1126"/>
      <c r="C943" s="1127"/>
      <c r="D943" s="1127"/>
      <c r="E943" s="1127"/>
      <c r="F943" s="1127"/>
      <c r="G943" s="1127"/>
      <c r="H943" s="1127"/>
      <c r="I943" s="1127"/>
      <c r="J943" s="1127"/>
      <c r="K943" s="1127"/>
      <c r="L943" s="1127"/>
      <c r="M943" s="1127"/>
      <c r="N943" s="1128"/>
      <c r="O943" s="908"/>
    </row>
    <row r="944" spans="1:15" s="140" customFormat="1" ht="18" x14ac:dyDescent="0.2">
      <c r="A944" s="392"/>
      <c r="B944" s="393"/>
      <c r="C944" s="393"/>
      <c r="D944" s="393"/>
      <c r="E944" s="393"/>
      <c r="F944" s="393"/>
      <c r="G944" s="393"/>
      <c r="H944" s="393"/>
      <c r="I944" s="393"/>
      <c r="J944" s="393"/>
      <c r="K944" s="393"/>
      <c r="L944" s="397"/>
      <c r="M944" s="397"/>
      <c r="N944" s="393"/>
      <c r="O944" s="398"/>
    </row>
    <row r="945" spans="1:17" s="140" customFormat="1" ht="18" x14ac:dyDescent="0.2">
      <c r="A945" s="851"/>
      <c r="B945" s="852"/>
      <c r="C945" s="852"/>
      <c r="D945" s="852"/>
      <c r="E945" s="852"/>
      <c r="F945" s="852"/>
      <c r="G945" s="852"/>
      <c r="H945" s="852"/>
      <c r="I945" s="852"/>
      <c r="J945" s="852"/>
      <c r="K945" s="852"/>
      <c r="L945" s="401"/>
      <c r="M945" s="401"/>
      <c r="N945" s="852"/>
      <c r="O945" s="402"/>
    </row>
    <row r="946" spans="1:17" s="141" customFormat="1" ht="37.5" customHeight="1" x14ac:dyDescent="0.25">
      <c r="A946" s="403" t="s">
        <v>62</v>
      </c>
      <c r="B946" s="1129" t="s">
        <v>119</v>
      </c>
      <c r="C946" s="1129"/>
      <c r="D946" s="1129"/>
      <c r="E946" s="1129"/>
      <c r="F946" s="1129"/>
      <c r="G946" s="1129"/>
      <c r="H946" s="1129"/>
      <c r="I946" s="1129"/>
      <c r="J946" s="1129"/>
      <c r="K946" s="1129"/>
      <c r="L946" s="1129"/>
      <c r="M946" s="1129"/>
      <c r="N946" s="404" t="s">
        <v>63</v>
      </c>
      <c r="O946" s="405" t="s">
        <v>3067</v>
      </c>
    </row>
    <row r="947" spans="1:17" s="140" customFormat="1" ht="12.75" customHeight="1" x14ac:dyDescent="0.2">
      <c r="A947" s="406"/>
      <c r="B947" s="407"/>
      <c r="C947" s="407"/>
      <c r="D947" s="407"/>
      <c r="E947" s="407"/>
      <c r="F947" s="407"/>
      <c r="G947" s="407"/>
      <c r="H947" s="407"/>
      <c r="I947" s="407"/>
      <c r="J947" s="407"/>
      <c r="K947" s="407"/>
      <c r="L947" s="407"/>
      <c r="M947" s="407"/>
      <c r="N947" s="408"/>
      <c r="O947" s="409"/>
    </row>
    <row r="948" spans="1:17" s="141" customFormat="1" ht="33.75" customHeight="1" x14ac:dyDescent="0.25">
      <c r="A948" s="403" t="s">
        <v>64</v>
      </c>
      <c r="B948" s="1130">
        <v>2018011000708</v>
      </c>
      <c r="C948" s="1130"/>
      <c r="D948" s="1130"/>
      <c r="E948" s="1130"/>
      <c r="F948" s="1130"/>
      <c r="G948" s="1130"/>
      <c r="H948" s="1130"/>
      <c r="I948" s="1130"/>
      <c r="J948" s="1130"/>
      <c r="K948" s="1130"/>
      <c r="L948" s="1130"/>
      <c r="M948" s="1130"/>
      <c r="N948" s="410"/>
      <c r="O948" s="411"/>
    </row>
    <row r="949" spans="1:17" s="142" customFormat="1" ht="42" customHeight="1" x14ac:dyDescent="0.25">
      <c r="A949" s="1133" t="s">
        <v>65</v>
      </c>
      <c r="B949" s="1140"/>
      <c r="C949" s="1141"/>
      <c r="D949" s="1141"/>
      <c r="E949" s="1141"/>
      <c r="F949" s="1141"/>
      <c r="G949" s="1141"/>
      <c r="H949" s="1142"/>
      <c r="I949" s="1134" t="s">
        <v>23</v>
      </c>
      <c r="J949" s="1134"/>
      <c r="K949" s="1135" t="s">
        <v>3038</v>
      </c>
      <c r="L949" s="1135"/>
      <c r="M949" s="1135"/>
      <c r="N949" s="1135"/>
      <c r="O949" s="1135"/>
      <c r="Q949" s="420">
        <f>O952+O976</f>
        <v>12836000000</v>
      </c>
    </row>
    <row r="950" spans="1:17" s="143" customFormat="1" ht="51" customHeight="1" x14ac:dyDescent="0.25">
      <c r="A950" s="1133"/>
      <c r="B950" s="412" t="s">
        <v>32</v>
      </c>
      <c r="C950" s="412" t="s">
        <v>33</v>
      </c>
      <c r="D950" s="413" t="s">
        <v>34</v>
      </c>
      <c r="E950" s="413" t="s">
        <v>146</v>
      </c>
      <c r="F950" s="413" t="s">
        <v>142</v>
      </c>
      <c r="G950" s="413" t="s">
        <v>70</v>
      </c>
      <c r="H950" s="412" t="s">
        <v>66</v>
      </c>
      <c r="I950" s="850" t="s">
        <v>35</v>
      </c>
      <c r="J950" s="850" t="s">
        <v>36</v>
      </c>
      <c r="K950" s="850" t="s">
        <v>25</v>
      </c>
      <c r="L950" s="415" t="s">
        <v>26</v>
      </c>
      <c r="M950" s="415" t="s">
        <v>27</v>
      </c>
      <c r="N950" s="416" t="s">
        <v>28</v>
      </c>
      <c r="O950" s="417" t="s">
        <v>29</v>
      </c>
    </row>
    <row r="951" spans="1:17" s="146" customFormat="1" ht="56.25" customHeight="1" x14ac:dyDescent="0.2">
      <c r="A951" s="848" t="s">
        <v>340</v>
      </c>
      <c r="B951" s="1152"/>
      <c r="C951" s="1152"/>
      <c r="D951" s="1152"/>
      <c r="E951" s="1152"/>
      <c r="F951" s="1152"/>
      <c r="G951" s="1152"/>
      <c r="H951" s="847"/>
      <c r="I951" s="1152"/>
      <c r="J951" s="1152"/>
      <c r="K951" s="1153"/>
      <c r="L951" s="1154"/>
      <c r="M951" s="1155"/>
      <c r="N951" s="1156"/>
      <c r="O951" s="1155"/>
    </row>
    <row r="952" spans="1:17" s="146" customFormat="1" ht="69" customHeight="1" x14ac:dyDescent="0.25">
      <c r="A952" s="849" t="s">
        <v>339</v>
      </c>
      <c r="B952" s="191">
        <v>1501</v>
      </c>
      <c r="C952" s="192" t="s">
        <v>93</v>
      </c>
      <c r="D952" s="192">
        <v>23</v>
      </c>
      <c r="E952" s="192">
        <v>0</v>
      </c>
      <c r="F952" s="192" t="s">
        <v>147</v>
      </c>
      <c r="G952" s="191" t="s">
        <v>106</v>
      </c>
      <c r="H952" s="191">
        <v>11</v>
      </c>
      <c r="I952" s="193" t="s">
        <v>39</v>
      </c>
      <c r="J952" s="418"/>
      <c r="K952" s="187">
        <v>1</v>
      </c>
      <c r="L952" s="195">
        <v>4000000000</v>
      </c>
      <c r="M952" s="420">
        <f>K952*L952</f>
        <v>4000000000</v>
      </c>
      <c r="N952" s="421"/>
      <c r="O952" s="420">
        <f>M952+N952</f>
        <v>4000000000</v>
      </c>
      <c r="Q952" s="841"/>
    </row>
    <row r="953" spans="1:17" s="140" customFormat="1" ht="30" customHeight="1" x14ac:dyDescent="0.2">
      <c r="A953" s="1158"/>
      <c r="B953" s="1159"/>
      <c r="C953" s="1159"/>
      <c r="D953" s="1159"/>
      <c r="E953" s="1159"/>
      <c r="F953" s="1159"/>
      <c r="G953" s="1159"/>
      <c r="H953" s="1159"/>
      <c r="I953" s="1159"/>
      <c r="J953" s="1160"/>
      <c r="K953" s="1161"/>
      <c r="L953" s="167"/>
      <c r="M953" s="420"/>
      <c r="N953" s="421"/>
      <c r="O953" s="420"/>
    </row>
    <row r="954" spans="1:17" s="140" customFormat="1" ht="23.25" customHeight="1" x14ac:dyDescent="0.2">
      <c r="A954" s="265" t="s">
        <v>44</v>
      </c>
      <c r="B954" s="426"/>
      <c r="C954" s="426"/>
      <c r="D954" s="426"/>
      <c r="E954" s="426"/>
      <c r="F954" s="426"/>
      <c r="G954" s="426"/>
      <c r="H954" s="426"/>
      <c r="I954" s="426"/>
      <c r="J954" s="427"/>
      <c r="K954" s="428"/>
      <c r="L954" s="429"/>
      <c r="M954" s="429">
        <f>SUM(M952:M952)</f>
        <v>4000000000</v>
      </c>
      <c r="N954" s="429">
        <f>SUM(N952:N952)</f>
        <v>0</v>
      </c>
      <c r="O954" s="429">
        <f>SUM(O952:O952)</f>
        <v>4000000000</v>
      </c>
    </row>
    <row r="955" spans="1:17" s="140" customFormat="1" ht="18" x14ac:dyDescent="0.2">
      <c r="A955" s="1136" t="s">
        <v>3031</v>
      </c>
      <c r="B955" s="1137"/>
      <c r="C955" s="1137"/>
      <c r="D955" s="1137"/>
      <c r="E955" s="1137"/>
      <c r="F955" s="1137"/>
      <c r="G955" s="1137"/>
      <c r="H955" s="1137"/>
      <c r="I955" s="1137"/>
      <c r="J955" s="1137"/>
      <c r="K955" s="1138"/>
      <c r="L955" s="1138"/>
      <c r="M955" s="1138"/>
      <c r="N955" s="1138"/>
      <c r="O955" s="1139"/>
    </row>
    <row r="956" spans="1:17" s="144" customFormat="1" ht="67.5" customHeight="1" x14ac:dyDescent="0.25">
      <c r="A956" s="1147" t="s">
        <v>151</v>
      </c>
      <c r="B956" s="1148"/>
      <c r="C956" s="1148"/>
      <c r="D956" s="1149"/>
      <c r="E956" s="879" t="s">
        <v>2950</v>
      </c>
      <c r="F956" s="879"/>
      <c r="G956" s="879"/>
      <c r="H956" s="879"/>
      <c r="I956" s="879"/>
      <c r="J956" s="879"/>
      <c r="K956" s="879"/>
      <c r="L956" s="879"/>
      <c r="M956" s="879" t="s">
        <v>202</v>
      </c>
      <c r="N956" s="879"/>
      <c r="O956" s="879"/>
    </row>
    <row r="957" spans="1:17" s="145" customFormat="1" ht="29.25" customHeight="1" x14ac:dyDescent="0.2">
      <c r="A957" s="1147" t="s">
        <v>3061</v>
      </c>
      <c r="B957" s="1148"/>
      <c r="C957" s="1148"/>
      <c r="D957" s="1149"/>
      <c r="E957" s="890" t="str">
        <f>+A957</f>
        <v>FECHA: 28/01/2021</v>
      </c>
      <c r="F957" s="891"/>
      <c r="G957" s="891"/>
      <c r="H957" s="891"/>
      <c r="I957" s="891"/>
      <c r="J957" s="891"/>
      <c r="K957" s="891"/>
      <c r="L957" s="892"/>
      <c r="M957" s="1144" t="str">
        <f>+E957</f>
        <v>FECHA: 28/01/2021</v>
      </c>
      <c r="N957" s="1145"/>
      <c r="O957" s="1146"/>
    </row>
    <row r="958" spans="1:17" ht="21.75" customHeight="1" x14ac:dyDescent="0.25">
      <c r="A958" s="260"/>
      <c r="B958" s="260"/>
      <c r="C958" s="260"/>
      <c r="D958" s="260"/>
      <c r="E958" s="260"/>
      <c r="F958" s="260"/>
      <c r="G958" s="260"/>
      <c r="H958" s="260"/>
      <c r="I958" s="260"/>
      <c r="J958" s="260"/>
      <c r="K958" s="260"/>
      <c r="L958" s="260"/>
      <c r="M958" s="260"/>
      <c r="N958" s="260"/>
      <c r="O958" s="260"/>
    </row>
    <row r="959" spans="1:17" s="140" customFormat="1" ht="75" customHeight="1" x14ac:dyDescent="0.2">
      <c r="A959" s="1143" t="s">
        <v>3068</v>
      </c>
      <c r="B959" s="1143"/>
      <c r="C959" s="1143"/>
      <c r="D959" s="1143"/>
      <c r="E959" s="1143"/>
      <c r="F959" s="1143"/>
      <c r="G959" s="1143"/>
      <c r="H959" s="1143"/>
      <c r="I959" s="1143"/>
      <c r="J959" s="1143"/>
      <c r="K959" s="1143"/>
      <c r="L959" s="1143"/>
      <c r="M959" s="1143"/>
      <c r="N959" s="1143"/>
      <c r="O959" s="1143"/>
    </row>
    <row r="961" spans="1:17" s="140" customFormat="1" ht="14.25" customHeight="1" x14ac:dyDescent="0.2">
      <c r="A961" s="396" t="s">
        <v>50</v>
      </c>
      <c r="B961" s="1123" t="s">
        <v>289</v>
      </c>
      <c r="C961" s="1124"/>
      <c r="D961" s="1124"/>
      <c r="E961" s="1124"/>
      <c r="F961" s="1124"/>
      <c r="G961" s="1124"/>
      <c r="H961" s="1124"/>
      <c r="I961" s="1124"/>
      <c r="J961" s="1124"/>
      <c r="K961" s="1124"/>
      <c r="L961" s="1124"/>
      <c r="M961" s="1124"/>
      <c r="N961" s="1125"/>
      <c r="O961" s="1150" t="s">
        <v>60</v>
      </c>
    </row>
    <row r="962" spans="1:17" s="140" customFormat="1" ht="18" x14ac:dyDescent="0.2">
      <c r="A962" s="396" t="s">
        <v>199</v>
      </c>
      <c r="B962" s="1126"/>
      <c r="C962" s="1127"/>
      <c r="D962" s="1127"/>
      <c r="E962" s="1127"/>
      <c r="F962" s="1127"/>
      <c r="G962" s="1127"/>
      <c r="H962" s="1127"/>
      <c r="I962" s="1127"/>
      <c r="J962" s="1127"/>
      <c r="K962" s="1127"/>
      <c r="L962" s="1127"/>
      <c r="M962" s="1127"/>
      <c r="N962" s="1128"/>
      <c r="O962" s="908"/>
    </row>
    <row r="963" spans="1:17" s="140" customFormat="1" ht="18" x14ac:dyDescent="0.2">
      <c r="A963" s="396" t="s">
        <v>200</v>
      </c>
      <c r="B963" s="1123" t="s">
        <v>2991</v>
      </c>
      <c r="C963" s="1124"/>
      <c r="D963" s="1124"/>
      <c r="E963" s="1124"/>
      <c r="F963" s="1124"/>
      <c r="G963" s="1124"/>
      <c r="H963" s="1124"/>
      <c r="I963" s="1124"/>
      <c r="J963" s="1124"/>
      <c r="K963" s="1124"/>
      <c r="L963" s="1124"/>
      <c r="M963" s="1124"/>
      <c r="N963" s="1125"/>
      <c r="O963" s="908"/>
    </row>
    <row r="964" spans="1:17" s="140" customFormat="1" ht="18" x14ac:dyDescent="0.2">
      <c r="A964" s="396" t="s">
        <v>201</v>
      </c>
      <c r="B964" s="1126"/>
      <c r="C964" s="1127"/>
      <c r="D964" s="1127"/>
      <c r="E964" s="1127"/>
      <c r="F964" s="1127"/>
      <c r="G964" s="1127"/>
      <c r="H964" s="1127"/>
      <c r="I964" s="1127"/>
      <c r="J964" s="1127"/>
      <c r="K964" s="1127"/>
      <c r="L964" s="1127"/>
      <c r="M964" s="1127"/>
      <c r="N964" s="1128"/>
      <c r="O964" s="908"/>
    </row>
    <row r="965" spans="1:17" s="140" customFormat="1" ht="18" x14ac:dyDescent="0.2">
      <c r="A965" s="392"/>
      <c r="B965" s="393"/>
      <c r="C965" s="393"/>
      <c r="D965" s="393"/>
      <c r="E965" s="393"/>
      <c r="F965" s="393"/>
      <c r="G965" s="393"/>
      <c r="H965" s="393"/>
      <c r="I965" s="393"/>
      <c r="J965" s="393"/>
      <c r="K965" s="393"/>
      <c r="L965" s="397"/>
      <c r="M965" s="397"/>
      <c r="N965" s="393"/>
      <c r="O965" s="398"/>
    </row>
    <row r="966" spans="1:17" s="140" customFormat="1" ht="18" x14ac:dyDescent="0.2">
      <c r="A966" s="851"/>
      <c r="B966" s="852"/>
      <c r="C966" s="852"/>
      <c r="D966" s="852"/>
      <c r="E966" s="852"/>
      <c r="F966" s="852"/>
      <c r="G966" s="852"/>
      <c r="H966" s="852"/>
      <c r="I966" s="852"/>
      <c r="J966" s="852"/>
      <c r="K966" s="852"/>
      <c r="L966" s="401"/>
      <c r="M966" s="401"/>
      <c r="N966" s="852"/>
      <c r="O966" s="402"/>
    </row>
    <row r="967" spans="1:17" s="141" customFormat="1" ht="39" customHeight="1" x14ac:dyDescent="0.25">
      <c r="A967" s="403" t="s">
        <v>62</v>
      </c>
      <c r="B967" s="1129" t="s">
        <v>119</v>
      </c>
      <c r="C967" s="1129"/>
      <c r="D967" s="1129"/>
      <c r="E967" s="1129"/>
      <c r="F967" s="1129"/>
      <c r="G967" s="1129"/>
      <c r="H967" s="1129"/>
      <c r="I967" s="1129"/>
      <c r="J967" s="1129"/>
      <c r="K967" s="1129"/>
      <c r="L967" s="1129"/>
      <c r="M967" s="1129"/>
      <c r="N967" s="404" t="s">
        <v>63</v>
      </c>
      <c r="O967" s="405" t="s">
        <v>3069</v>
      </c>
    </row>
    <row r="968" spans="1:17" s="140" customFormat="1" ht="12.75" customHeight="1" x14ac:dyDescent="0.2">
      <c r="A968" s="406"/>
      <c r="B968" s="407"/>
      <c r="C968" s="407"/>
      <c r="D968" s="407"/>
      <c r="E968" s="407"/>
      <c r="F968" s="407"/>
      <c r="G968" s="407"/>
      <c r="H968" s="407"/>
      <c r="I968" s="407"/>
      <c r="J968" s="407"/>
      <c r="K968" s="407"/>
      <c r="L968" s="407"/>
      <c r="M968" s="407"/>
      <c r="N968" s="408"/>
      <c r="O968" s="409"/>
    </row>
    <row r="969" spans="1:17" s="141" customFormat="1" ht="33.75" customHeight="1" x14ac:dyDescent="0.25">
      <c r="A969" s="403" t="s">
        <v>64</v>
      </c>
      <c r="B969" s="1130">
        <v>2018011000708</v>
      </c>
      <c r="C969" s="1130"/>
      <c r="D969" s="1130"/>
      <c r="E969" s="1130"/>
      <c r="F969" s="1130"/>
      <c r="G969" s="1130"/>
      <c r="H969" s="1130"/>
      <c r="I969" s="1130"/>
      <c r="J969" s="1130"/>
      <c r="K969" s="1130"/>
      <c r="L969" s="1130"/>
      <c r="M969" s="1130"/>
      <c r="N969" s="410"/>
      <c r="O969" s="411"/>
    </row>
    <row r="970" spans="1:17" s="142" customFormat="1" ht="42" customHeight="1" x14ac:dyDescent="0.25">
      <c r="A970" s="1133" t="s">
        <v>65</v>
      </c>
      <c r="B970" s="1140"/>
      <c r="C970" s="1141"/>
      <c r="D970" s="1141"/>
      <c r="E970" s="1141"/>
      <c r="F970" s="1141"/>
      <c r="G970" s="1141"/>
      <c r="H970" s="1142"/>
      <c r="I970" s="1134" t="s">
        <v>23</v>
      </c>
      <c r="J970" s="1134"/>
      <c r="K970" s="1135" t="s">
        <v>3038</v>
      </c>
      <c r="L970" s="1135"/>
      <c r="M970" s="1135"/>
      <c r="N970" s="1135"/>
      <c r="O970" s="1135"/>
      <c r="Q970" s="420"/>
    </row>
    <row r="971" spans="1:17" s="143" customFormat="1" ht="51" customHeight="1" x14ac:dyDescent="0.25">
      <c r="A971" s="1133"/>
      <c r="B971" s="412" t="s">
        <v>32</v>
      </c>
      <c r="C971" s="412" t="s">
        <v>33</v>
      </c>
      <c r="D971" s="413" t="s">
        <v>34</v>
      </c>
      <c r="E971" s="413" t="s">
        <v>146</v>
      </c>
      <c r="F971" s="413" t="s">
        <v>142</v>
      </c>
      <c r="G971" s="413" t="s">
        <v>70</v>
      </c>
      <c r="H971" s="412" t="s">
        <v>66</v>
      </c>
      <c r="I971" s="850" t="s">
        <v>35</v>
      </c>
      <c r="J971" s="850" t="s">
        <v>36</v>
      </c>
      <c r="K971" s="850" t="s">
        <v>25</v>
      </c>
      <c r="L971" s="415" t="s">
        <v>26</v>
      </c>
      <c r="M971" s="415" t="s">
        <v>27</v>
      </c>
      <c r="N971" s="416" t="s">
        <v>28</v>
      </c>
      <c r="O971" s="417" t="s">
        <v>29</v>
      </c>
    </row>
    <row r="972" spans="1:17" s="146" customFormat="1" ht="56.25" customHeight="1" x14ac:dyDescent="0.2">
      <c r="A972" s="848" t="s">
        <v>225</v>
      </c>
      <c r="B972" s="1152"/>
      <c r="C972" s="1152"/>
      <c r="D972" s="1152"/>
      <c r="E972" s="1152"/>
      <c r="F972" s="1152"/>
      <c r="G972" s="1152"/>
      <c r="H972" s="847"/>
      <c r="I972" s="1152"/>
      <c r="J972" s="1152"/>
      <c r="K972" s="1153"/>
      <c r="L972" s="1154"/>
      <c r="M972" s="1155"/>
      <c r="N972" s="1156"/>
      <c r="O972" s="1155"/>
    </row>
    <row r="973" spans="1:17" s="146" customFormat="1" ht="30.75" customHeight="1" x14ac:dyDescent="0.25">
      <c r="A973" s="849" t="s">
        <v>167</v>
      </c>
      <c r="B973" s="191">
        <v>1501</v>
      </c>
      <c r="C973" s="192" t="s">
        <v>93</v>
      </c>
      <c r="D973" s="192">
        <v>23</v>
      </c>
      <c r="E973" s="192">
        <v>0</v>
      </c>
      <c r="F973" s="192" t="s">
        <v>177</v>
      </c>
      <c r="G973" s="192" t="s">
        <v>106</v>
      </c>
      <c r="H973" s="191">
        <v>11</v>
      </c>
      <c r="I973" s="193" t="s">
        <v>39</v>
      </c>
      <c r="J973" s="418"/>
      <c r="K973" s="187">
        <v>1</v>
      </c>
      <c r="L973" s="195">
        <v>8217480000</v>
      </c>
      <c r="M973" s="420">
        <f>K973*L973</f>
        <v>8217480000</v>
      </c>
      <c r="N973" s="421"/>
      <c r="O973" s="420">
        <f>M973+N973</f>
        <v>8217480000</v>
      </c>
      <c r="Q973" s="841"/>
    </row>
    <row r="974" spans="1:17" s="146" customFormat="1" ht="42.75" customHeight="1" x14ac:dyDescent="0.25">
      <c r="A974" s="849" t="s">
        <v>226</v>
      </c>
      <c r="B974" s="191">
        <v>1501</v>
      </c>
      <c r="C974" s="192" t="s">
        <v>93</v>
      </c>
      <c r="D974" s="192">
        <v>23</v>
      </c>
      <c r="E974" s="192">
        <v>0</v>
      </c>
      <c r="F974" s="192" t="s">
        <v>177</v>
      </c>
      <c r="G974" s="192" t="s">
        <v>106</v>
      </c>
      <c r="H974" s="191">
        <v>11</v>
      </c>
      <c r="I974" s="193" t="s">
        <v>39</v>
      </c>
      <c r="J974" s="418"/>
      <c r="K974" s="187">
        <v>1</v>
      </c>
      <c r="L974" s="195">
        <v>618520000</v>
      </c>
      <c r="M974" s="420">
        <f>K974*L974</f>
        <v>618520000</v>
      </c>
      <c r="N974" s="421"/>
      <c r="O974" s="420">
        <f>M974+N974</f>
        <v>618520000</v>
      </c>
      <c r="Q974" s="841"/>
    </row>
    <row r="975" spans="1:17" s="140" customFormat="1" ht="30" customHeight="1" x14ac:dyDescent="0.2">
      <c r="A975" s="1158"/>
      <c r="B975" s="1159"/>
      <c r="C975" s="1159"/>
      <c r="D975" s="1159"/>
      <c r="E975" s="1159"/>
      <c r="F975" s="1159"/>
      <c r="G975" s="1159"/>
      <c r="H975" s="1159"/>
      <c r="I975" s="1159"/>
      <c r="J975" s="1160"/>
      <c r="K975" s="1161"/>
      <c r="L975" s="167"/>
      <c r="M975" s="420"/>
      <c r="N975" s="421"/>
      <c r="O975" s="420"/>
    </row>
    <row r="976" spans="1:17" s="140" customFormat="1" ht="23.25" customHeight="1" x14ac:dyDescent="0.2">
      <c r="A976" s="265" t="s">
        <v>44</v>
      </c>
      <c r="B976" s="426"/>
      <c r="C976" s="426"/>
      <c r="D976" s="426"/>
      <c r="E976" s="426"/>
      <c r="F976" s="426"/>
      <c r="G976" s="426"/>
      <c r="H976" s="426"/>
      <c r="I976" s="426"/>
      <c r="J976" s="427"/>
      <c r="K976" s="428"/>
      <c r="L976" s="429"/>
      <c r="M976" s="429">
        <f t="shared" ref="M976:N976" si="66">SUM(M973:M975)</f>
        <v>8836000000</v>
      </c>
      <c r="N976" s="429">
        <f t="shared" si="66"/>
        <v>0</v>
      </c>
      <c r="O976" s="429">
        <f>SUM(O973:O975)</f>
        <v>8836000000</v>
      </c>
    </row>
    <row r="977" spans="1:17" s="140" customFormat="1" ht="18" x14ac:dyDescent="0.2">
      <c r="A977" s="1136" t="s">
        <v>3031</v>
      </c>
      <c r="B977" s="1137"/>
      <c r="C977" s="1137"/>
      <c r="D977" s="1137"/>
      <c r="E977" s="1137"/>
      <c r="F977" s="1137"/>
      <c r="G977" s="1137"/>
      <c r="H977" s="1137"/>
      <c r="I977" s="1137"/>
      <c r="J977" s="1137"/>
      <c r="K977" s="1138"/>
      <c r="L977" s="1138"/>
      <c r="M977" s="1138"/>
      <c r="N977" s="1138"/>
      <c r="O977" s="1139"/>
    </row>
    <row r="978" spans="1:17" s="144" customFormat="1" ht="67.5" customHeight="1" x14ac:dyDescent="0.25">
      <c r="A978" s="1147" t="s">
        <v>151</v>
      </c>
      <c r="B978" s="1148"/>
      <c r="C978" s="1148"/>
      <c r="D978" s="1149"/>
      <c r="E978" s="879" t="s">
        <v>2950</v>
      </c>
      <c r="F978" s="879"/>
      <c r="G978" s="879"/>
      <c r="H978" s="879"/>
      <c r="I978" s="879"/>
      <c r="J978" s="879"/>
      <c r="K978" s="879"/>
      <c r="L978" s="879"/>
      <c r="M978" s="879" t="s">
        <v>202</v>
      </c>
      <c r="N978" s="879"/>
      <c r="O978" s="879"/>
    </row>
    <row r="979" spans="1:17" s="145" customFormat="1" ht="29.25" customHeight="1" x14ac:dyDescent="0.2">
      <c r="A979" s="1147" t="s">
        <v>3061</v>
      </c>
      <c r="B979" s="1148"/>
      <c r="C979" s="1148"/>
      <c r="D979" s="1149"/>
      <c r="E979" s="890" t="str">
        <f>+A979</f>
        <v>FECHA: 28/01/2021</v>
      </c>
      <c r="F979" s="891"/>
      <c r="G979" s="891"/>
      <c r="H979" s="891"/>
      <c r="I979" s="891"/>
      <c r="J979" s="891"/>
      <c r="K979" s="891"/>
      <c r="L979" s="892"/>
      <c r="M979" s="1144" t="str">
        <f>+E979</f>
        <v>FECHA: 28/01/2021</v>
      </c>
      <c r="N979" s="1145"/>
      <c r="O979" s="1146"/>
    </row>
    <row r="980" spans="1:17" ht="21.75" customHeight="1" x14ac:dyDescent="0.25">
      <c r="A980" s="260"/>
      <c r="B980" s="260"/>
      <c r="C980" s="260"/>
      <c r="D980" s="260"/>
      <c r="E980" s="260"/>
      <c r="F980" s="260"/>
      <c r="G980" s="260"/>
      <c r="H980" s="260"/>
      <c r="I980" s="260"/>
      <c r="J980" s="260"/>
      <c r="K980" s="260"/>
      <c r="L980" s="260"/>
      <c r="M980" s="260"/>
      <c r="N980" s="260"/>
      <c r="O980" s="260"/>
    </row>
    <row r="981" spans="1:17" s="140" customFormat="1" ht="75" customHeight="1" x14ac:dyDescent="0.2">
      <c r="A981" s="1143" t="s">
        <v>3068</v>
      </c>
      <c r="B981" s="1143"/>
      <c r="C981" s="1143"/>
      <c r="D981" s="1143"/>
      <c r="E981" s="1143"/>
      <c r="F981" s="1143"/>
      <c r="G981" s="1143"/>
      <c r="H981" s="1143"/>
      <c r="I981" s="1143"/>
      <c r="J981" s="1143"/>
      <c r="K981" s="1143"/>
      <c r="L981" s="1143"/>
      <c r="M981" s="1143"/>
      <c r="N981" s="1143"/>
      <c r="O981" s="1143"/>
    </row>
    <row r="983" spans="1:17" s="140" customFormat="1" ht="14.25" customHeight="1" x14ac:dyDescent="0.2">
      <c r="A983" s="396" t="s">
        <v>50</v>
      </c>
      <c r="B983" s="1123" t="s">
        <v>289</v>
      </c>
      <c r="C983" s="1124"/>
      <c r="D983" s="1124"/>
      <c r="E983" s="1124"/>
      <c r="F983" s="1124"/>
      <c r="G983" s="1124"/>
      <c r="H983" s="1124"/>
      <c r="I983" s="1124"/>
      <c r="J983" s="1124"/>
      <c r="K983" s="1124"/>
      <c r="L983" s="1124"/>
      <c r="M983" s="1124"/>
      <c r="N983" s="1125"/>
      <c r="O983" s="1150" t="s">
        <v>60</v>
      </c>
    </row>
    <row r="984" spans="1:17" s="140" customFormat="1" ht="18" x14ac:dyDescent="0.2">
      <c r="A984" s="396" t="s">
        <v>199</v>
      </c>
      <c r="B984" s="1126"/>
      <c r="C984" s="1127"/>
      <c r="D984" s="1127"/>
      <c r="E984" s="1127"/>
      <c r="F984" s="1127"/>
      <c r="G984" s="1127"/>
      <c r="H984" s="1127"/>
      <c r="I984" s="1127"/>
      <c r="J984" s="1127"/>
      <c r="K984" s="1127"/>
      <c r="L984" s="1127"/>
      <c r="M984" s="1127"/>
      <c r="N984" s="1128"/>
      <c r="O984" s="908"/>
    </row>
    <row r="985" spans="1:17" s="140" customFormat="1" ht="18" x14ac:dyDescent="0.2">
      <c r="A985" s="396" t="s">
        <v>200</v>
      </c>
      <c r="B985" s="1123" t="s">
        <v>2991</v>
      </c>
      <c r="C985" s="1124"/>
      <c r="D985" s="1124"/>
      <c r="E985" s="1124"/>
      <c r="F985" s="1124"/>
      <c r="G985" s="1124"/>
      <c r="H985" s="1124"/>
      <c r="I985" s="1124"/>
      <c r="J985" s="1124"/>
      <c r="K985" s="1124"/>
      <c r="L985" s="1124"/>
      <c r="M985" s="1124"/>
      <c r="N985" s="1125"/>
      <c r="O985" s="908"/>
    </row>
    <row r="986" spans="1:17" s="140" customFormat="1" ht="18" x14ac:dyDescent="0.2">
      <c r="A986" s="396" t="s">
        <v>201</v>
      </c>
      <c r="B986" s="1126"/>
      <c r="C986" s="1127"/>
      <c r="D986" s="1127"/>
      <c r="E986" s="1127"/>
      <c r="F986" s="1127"/>
      <c r="G986" s="1127"/>
      <c r="H986" s="1127"/>
      <c r="I986" s="1127"/>
      <c r="J986" s="1127"/>
      <c r="K986" s="1127"/>
      <c r="L986" s="1127"/>
      <c r="M986" s="1127"/>
      <c r="N986" s="1128"/>
      <c r="O986" s="908"/>
    </row>
    <row r="987" spans="1:17" s="140" customFormat="1" ht="18" x14ac:dyDescent="0.2">
      <c r="A987" s="392"/>
      <c r="B987" s="393"/>
      <c r="C987" s="393"/>
      <c r="D987" s="393"/>
      <c r="E987" s="393"/>
      <c r="F987" s="393"/>
      <c r="G987" s="393"/>
      <c r="H987" s="393"/>
      <c r="I987" s="393"/>
      <c r="J987" s="393"/>
      <c r="K987" s="393"/>
      <c r="L987" s="397"/>
      <c r="M987" s="397"/>
      <c r="N987" s="393"/>
      <c r="O987" s="398"/>
    </row>
    <row r="988" spans="1:17" s="140" customFormat="1" ht="18" x14ac:dyDescent="0.2">
      <c r="A988" s="851"/>
      <c r="B988" s="852"/>
      <c r="C988" s="852"/>
      <c r="D988" s="852"/>
      <c r="E988" s="852"/>
      <c r="F988" s="852"/>
      <c r="G988" s="852"/>
      <c r="H988" s="852"/>
      <c r="I988" s="852"/>
      <c r="J988" s="852"/>
      <c r="K988" s="852"/>
      <c r="L988" s="401"/>
      <c r="M988" s="401"/>
      <c r="N988" s="852"/>
      <c r="O988" s="402"/>
    </row>
    <row r="989" spans="1:17" s="141" customFormat="1" ht="39" customHeight="1" x14ac:dyDescent="0.25">
      <c r="A989" s="403" t="s">
        <v>62</v>
      </c>
      <c r="B989" s="1129" t="s">
        <v>121</v>
      </c>
      <c r="C989" s="1129"/>
      <c r="D989" s="1129"/>
      <c r="E989" s="1129"/>
      <c r="F989" s="1129"/>
      <c r="G989" s="1129"/>
      <c r="H989" s="1129"/>
      <c r="I989" s="1129"/>
      <c r="J989" s="1129"/>
      <c r="K989" s="1129"/>
      <c r="L989" s="1129"/>
      <c r="M989" s="1129"/>
      <c r="N989" s="404" t="s">
        <v>63</v>
      </c>
      <c r="O989" s="405" t="s">
        <v>3071</v>
      </c>
    </row>
    <row r="990" spans="1:17" s="140" customFormat="1" ht="12.75" customHeight="1" x14ac:dyDescent="0.2">
      <c r="A990" s="406"/>
      <c r="B990" s="407"/>
      <c r="C990" s="407"/>
      <c r="D990" s="407"/>
      <c r="E990" s="407"/>
      <c r="F990" s="407"/>
      <c r="G990" s="407"/>
      <c r="H990" s="407"/>
      <c r="I990" s="407"/>
      <c r="J990" s="407"/>
      <c r="K990" s="407"/>
      <c r="L990" s="407"/>
      <c r="M990" s="407"/>
      <c r="N990" s="408"/>
      <c r="O990" s="409"/>
    </row>
    <row r="991" spans="1:17" s="141" customFormat="1" ht="33.75" customHeight="1" x14ac:dyDescent="0.25">
      <c r="A991" s="403" t="s">
        <v>64</v>
      </c>
      <c r="B991" s="1130">
        <v>2018011000711</v>
      </c>
      <c r="C991" s="1130"/>
      <c r="D991" s="1130"/>
      <c r="E991" s="1130"/>
      <c r="F991" s="1130"/>
      <c r="G991" s="1130"/>
      <c r="H991" s="1130"/>
      <c r="I991" s="1130"/>
      <c r="J991" s="1130"/>
      <c r="K991" s="1130"/>
      <c r="L991" s="1130"/>
      <c r="M991" s="1130"/>
      <c r="N991" s="410"/>
      <c r="O991" s="411"/>
    </row>
    <row r="992" spans="1:17" s="142" customFormat="1" ht="42" customHeight="1" x14ac:dyDescent="0.25">
      <c r="A992" s="1133" t="s">
        <v>65</v>
      </c>
      <c r="B992" s="1140"/>
      <c r="C992" s="1141"/>
      <c r="D992" s="1141"/>
      <c r="E992" s="1141"/>
      <c r="F992" s="1141"/>
      <c r="G992" s="1141"/>
      <c r="H992" s="1142"/>
      <c r="I992" s="1134" t="s">
        <v>23</v>
      </c>
      <c r="J992" s="1134"/>
      <c r="K992" s="1135" t="s">
        <v>3038</v>
      </c>
      <c r="L992" s="1135"/>
      <c r="M992" s="1135"/>
      <c r="N992" s="1135"/>
      <c r="O992" s="1135"/>
      <c r="Q992" s="420"/>
    </row>
    <row r="993" spans="1:17" s="143" customFormat="1" ht="51" customHeight="1" x14ac:dyDescent="0.25">
      <c r="A993" s="1133"/>
      <c r="B993" s="412" t="s">
        <v>32</v>
      </c>
      <c r="C993" s="412" t="s">
        <v>33</v>
      </c>
      <c r="D993" s="413" t="s">
        <v>34</v>
      </c>
      <c r="E993" s="413" t="s">
        <v>146</v>
      </c>
      <c r="F993" s="413" t="s">
        <v>142</v>
      </c>
      <c r="G993" s="413" t="s">
        <v>70</v>
      </c>
      <c r="H993" s="412" t="s">
        <v>66</v>
      </c>
      <c r="I993" s="850" t="s">
        <v>35</v>
      </c>
      <c r="J993" s="850" t="s">
        <v>36</v>
      </c>
      <c r="K993" s="850" t="s">
        <v>25</v>
      </c>
      <c r="L993" s="415" t="s">
        <v>26</v>
      </c>
      <c r="M993" s="415" t="s">
        <v>27</v>
      </c>
      <c r="N993" s="416" t="s">
        <v>28</v>
      </c>
      <c r="O993" s="417" t="s">
        <v>29</v>
      </c>
    </row>
    <row r="994" spans="1:17" s="146" customFormat="1" ht="56.25" customHeight="1" x14ac:dyDescent="0.2">
      <c r="A994" s="848" t="s">
        <v>168</v>
      </c>
      <c r="B994" s="1152"/>
      <c r="C994" s="1152"/>
      <c r="D994" s="1152"/>
      <c r="E994" s="1152"/>
      <c r="F994" s="1152"/>
      <c r="G994" s="1152"/>
      <c r="H994" s="847"/>
      <c r="I994" s="1152"/>
      <c r="J994" s="1152"/>
      <c r="K994" s="1153"/>
      <c r="L994" s="1154"/>
      <c r="M994" s="1155"/>
      <c r="N994" s="1156"/>
      <c r="O994" s="1155"/>
    </row>
    <row r="995" spans="1:17" s="146" customFormat="1" ht="45" customHeight="1" x14ac:dyDescent="0.25">
      <c r="A995" s="849" t="s">
        <v>347</v>
      </c>
      <c r="B995" s="191">
        <v>1505</v>
      </c>
      <c r="C995" s="192" t="s">
        <v>93</v>
      </c>
      <c r="D995" s="192">
        <v>5</v>
      </c>
      <c r="E995" s="192">
        <v>0</v>
      </c>
      <c r="F995" s="192">
        <v>1505009</v>
      </c>
      <c r="G995" s="192" t="s">
        <v>106</v>
      </c>
      <c r="H995" s="191">
        <v>11</v>
      </c>
      <c r="I995" s="193" t="s">
        <v>39</v>
      </c>
      <c r="J995" s="418"/>
      <c r="K995" s="187">
        <v>1</v>
      </c>
      <c r="L995" s="195">
        <v>4649750000</v>
      </c>
      <c r="M995" s="420">
        <f>K995*L995</f>
        <v>4649750000</v>
      </c>
      <c r="N995" s="421"/>
      <c r="O995" s="420">
        <f>M995+N995</f>
        <v>4649750000</v>
      </c>
      <c r="Q995" s="841"/>
    </row>
    <row r="996" spans="1:17" s="146" customFormat="1" ht="42.75" customHeight="1" x14ac:dyDescent="0.25">
      <c r="A996" s="849" t="s">
        <v>171</v>
      </c>
      <c r="B996" s="191">
        <v>1505</v>
      </c>
      <c r="C996" s="192" t="s">
        <v>93</v>
      </c>
      <c r="D996" s="192">
        <v>5</v>
      </c>
      <c r="E996" s="192">
        <v>0</v>
      </c>
      <c r="F996" s="192">
        <v>1505009</v>
      </c>
      <c r="G996" s="192" t="s">
        <v>106</v>
      </c>
      <c r="H996" s="191">
        <v>11</v>
      </c>
      <c r="I996" s="193" t="s">
        <v>39</v>
      </c>
      <c r="J996" s="418"/>
      <c r="K996" s="187">
        <v>1</v>
      </c>
      <c r="L996" s="195">
        <v>350000000</v>
      </c>
      <c r="M996" s="420">
        <f>K996*L996</f>
        <v>350000000</v>
      </c>
      <c r="N996" s="421"/>
      <c r="O996" s="420">
        <f>M996+N996</f>
        <v>350000000</v>
      </c>
      <c r="Q996" s="841"/>
    </row>
    <row r="997" spans="1:17" s="146" customFormat="1" ht="42.75" customHeight="1" x14ac:dyDescent="0.25">
      <c r="A997" s="849" t="s">
        <v>348</v>
      </c>
      <c r="B997" s="191">
        <v>1505</v>
      </c>
      <c r="C997" s="192" t="s">
        <v>93</v>
      </c>
      <c r="D997" s="192">
        <v>5</v>
      </c>
      <c r="E997" s="192">
        <v>0</v>
      </c>
      <c r="F997" s="192">
        <v>1505009</v>
      </c>
      <c r="G997" s="192" t="s">
        <v>106</v>
      </c>
      <c r="H997" s="191">
        <v>11</v>
      </c>
      <c r="I997" s="193" t="s">
        <v>39</v>
      </c>
      <c r="J997" s="418"/>
      <c r="K997" s="187">
        <v>1</v>
      </c>
      <c r="L997" s="195">
        <v>250000</v>
      </c>
      <c r="M997" s="420">
        <f>K997*L997</f>
        <v>250000</v>
      </c>
      <c r="N997" s="421"/>
      <c r="O997" s="420">
        <f>M997+N997</f>
        <v>250000</v>
      </c>
      <c r="Q997" s="841"/>
    </row>
    <row r="998" spans="1:17" s="140" customFormat="1" ht="30" customHeight="1" x14ac:dyDescent="0.2">
      <c r="A998" s="1158"/>
      <c r="B998" s="1159"/>
      <c r="C998" s="1159"/>
      <c r="D998" s="1159"/>
      <c r="E998" s="1159"/>
      <c r="F998" s="1159"/>
      <c r="G998" s="1159"/>
      <c r="H998" s="1159"/>
      <c r="I998" s="1159"/>
      <c r="J998" s="1160"/>
      <c r="K998" s="1161"/>
      <c r="L998" s="167"/>
      <c r="M998" s="420"/>
      <c r="N998" s="421"/>
      <c r="O998" s="420"/>
    </row>
    <row r="999" spans="1:17" s="140" customFormat="1" ht="23.25" customHeight="1" x14ac:dyDescent="0.2">
      <c r="A999" s="265" t="s">
        <v>44</v>
      </c>
      <c r="B999" s="426"/>
      <c r="C999" s="426"/>
      <c r="D999" s="426"/>
      <c r="E999" s="426"/>
      <c r="F999" s="426"/>
      <c r="G999" s="426"/>
      <c r="H999" s="426"/>
      <c r="I999" s="426"/>
      <c r="J999" s="427"/>
      <c r="K999" s="428"/>
      <c r="L999" s="429"/>
      <c r="M999" s="429">
        <f>SUM(M995:M998)</f>
        <v>5000000000</v>
      </c>
      <c r="N999" s="429">
        <f t="shared" ref="N999" si="67">SUM(N995:N998)</f>
        <v>0</v>
      </c>
      <c r="O999" s="429">
        <f>SUM(O995:O998)</f>
        <v>5000000000</v>
      </c>
    </row>
    <row r="1000" spans="1:17" s="140" customFormat="1" ht="18" x14ac:dyDescent="0.2">
      <c r="A1000" s="1136" t="s">
        <v>3031</v>
      </c>
      <c r="B1000" s="1137"/>
      <c r="C1000" s="1137"/>
      <c r="D1000" s="1137"/>
      <c r="E1000" s="1137"/>
      <c r="F1000" s="1137"/>
      <c r="G1000" s="1137"/>
      <c r="H1000" s="1137"/>
      <c r="I1000" s="1137"/>
      <c r="J1000" s="1137"/>
      <c r="K1000" s="1138"/>
      <c r="L1000" s="1138"/>
      <c r="M1000" s="1138"/>
      <c r="N1000" s="1138"/>
      <c r="O1000" s="1139"/>
    </row>
    <row r="1001" spans="1:17" s="144" customFormat="1" ht="67.5" customHeight="1" x14ac:dyDescent="0.25">
      <c r="A1001" s="1147" t="s">
        <v>151</v>
      </c>
      <c r="B1001" s="1148"/>
      <c r="C1001" s="1148"/>
      <c r="D1001" s="1149"/>
      <c r="E1001" s="879" t="s">
        <v>2950</v>
      </c>
      <c r="F1001" s="879"/>
      <c r="G1001" s="879"/>
      <c r="H1001" s="879"/>
      <c r="I1001" s="879"/>
      <c r="J1001" s="879"/>
      <c r="K1001" s="879"/>
      <c r="L1001" s="879"/>
      <c r="M1001" s="879" t="s">
        <v>202</v>
      </c>
      <c r="N1001" s="879"/>
      <c r="O1001" s="879"/>
    </row>
    <row r="1002" spans="1:17" s="145" customFormat="1" ht="29.25" customHeight="1" x14ac:dyDescent="0.2">
      <c r="A1002" s="1147" t="s">
        <v>3061</v>
      </c>
      <c r="B1002" s="1148"/>
      <c r="C1002" s="1148"/>
      <c r="D1002" s="1149"/>
      <c r="E1002" s="890" t="str">
        <f>+A1002</f>
        <v>FECHA: 28/01/2021</v>
      </c>
      <c r="F1002" s="891"/>
      <c r="G1002" s="891"/>
      <c r="H1002" s="891"/>
      <c r="I1002" s="891"/>
      <c r="J1002" s="891"/>
      <c r="K1002" s="891"/>
      <c r="L1002" s="892"/>
      <c r="M1002" s="1144" t="str">
        <f>+E1002</f>
        <v>FECHA: 28/01/2021</v>
      </c>
      <c r="N1002" s="1145"/>
      <c r="O1002" s="1146"/>
    </row>
    <row r="1003" spans="1:17" ht="21.75" customHeight="1" x14ac:dyDescent="0.25">
      <c r="A1003" s="260"/>
      <c r="B1003" s="260"/>
      <c r="C1003" s="260"/>
      <c r="D1003" s="260"/>
      <c r="E1003" s="260"/>
      <c r="F1003" s="260"/>
      <c r="G1003" s="260"/>
      <c r="H1003" s="260"/>
      <c r="I1003" s="260"/>
      <c r="J1003" s="260"/>
      <c r="K1003" s="260"/>
      <c r="L1003" s="260"/>
      <c r="M1003" s="260"/>
      <c r="N1003" s="260"/>
      <c r="O1003" s="260"/>
    </row>
    <row r="1004" spans="1:17" s="140" customFormat="1" ht="75" customHeight="1" x14ac:dyDescent="0.2">
      <c r="A1004" s="1143" t="s">
        <v>3068</v>
      </c>
      <c r="B1004" s="1143"/>
      <c r="C1004" s="1143"/>
      <c r="D1004" s="1143"/>
      <c r="E1004" s="1143"/>
      <c r="F1004" s="1143"/>
      <c r="G1004" s="1143"/>
      <c r="H1004" s="1143"/>
      <c r="I1004" s="1143"/>
      <c r="J1004" s="1143"/>
      <c r="K1004" s="1143"/>
      <c r="L1004" s="1143"/>
      <c r="M1004" s="1143"/>
      <c r="N1004" s="1143"/>
      <c r="O1004" s="1143"/>
    </row>
  </sheetData>
  <mergeCells count="800">
    <mergeCell ref="A1004:O1004"/>
    <mergeCell ref="A992:A993"/>
    <mergeCell ref="B992:H992"/>
    <mergeCell ref="I992:J992"/>
    <mergeCell ref="K992:O992"/>
    <mergeCell ref="A1000:O1000"/>
    <mergeCell ref="A1001:D1001"/>
    <mergeCell ref="E1001:L1001"/>
    <mergeCell ref="M1001:O1001"/>
    <mergeCell ref="A1002:D1002"/>
    <mergeCell ref="E1002:L1002"/>
    <mergeCell ref="M1002:O1002"/>
    <mergeCell ref="A979:D979"/>
    <mergeCell ref="E979:L979"/>
    <mergeCell ref="M979:O979"/>
    <mergeCell ref="A981:O981"/>
    <mergeCell ref="B983:N984"/>
    <mergeCell ref="O983:O986"/>
    <mergeCell ref="B985:N986"/>
    <mergeCell ref="B989:M989"/>
    <mergeCell ref="B991:M991"/>
    <mergeCell ref="B967:M967"/>
    <mergeCell ref="B969:M969"/>
    <mergeCell ref="A970:A971"/>
    <mergeCell ref="B970:H970"/>
    <mergeCell ref="I970:J970"/>
    <mergeCell ref="K970:O970"/>
    <mergeCell ref="A977:O977"/>
    <mergeCell ref="A978:D978"/>
    <mergeCell ref="E978:L978"/>
    <mergeCell ref="M978:O978"/>
    <mergeCell ref="A955:O955"/>
    <mergeCell ref="A956:D956"/>
    <mergeCell ref="E956:L956"/>
    <mergeCell ref="M956:O956"/>
    <mergeCell ref="A957:D957"/>
    <mergeCell ref="E957:L957"/>
    <mergeCell ref="M957:O957"/>
    <mergeCell ref="A959:O959"/>
    <mergeCell ref="B961:N962"/>
    <mergeCell ref="O961:O964"/>
    <mergeCell ref="B963:N964"/>
    <mergeCell ref="A937:O937"/>
    <mergeCell ref="B940:N941"/>
    <mergeCell ref="O940:O943"/>
    <mergeCell ref="B942:N943"/>
    <mergeCell ref="B946:M946"/>
    <mergeCell ref="B948:M948"/>
    <mergeCell ref="A949:A950"/>
    <mergeCell ref="B949:H949"/>
    <mergeCell ref="I949:J949"/>
    <mergeCell ref="K949:O949"/>
    <mergeCell ref="A925:A926"/>
    <mergeCell ref="B925:H925"/>
    <mergeCell ref="I925:J925"/>
    <mergeCell ref="K925:O925"/>
    <mergeCell ref="A933:O933"/>
    <mergeCell ref="A934:D934"/>
    <mergeCell ref="E934:L934"/>
    <mergeCell ref="M934:O934"/>
    <mergeCell ref="A935:D935"/>
    <mergeCell ref="E935:L935"/>
    <mergeCell ref="M935:O935"/>
    <mergeCell ref="A912:D912"/>
    <mergeCell ref="E912:L912"/>
    <mergeCell ref="M912:O912"/>
    <mergeCell ref="A914:O914"/>
    <mergeCell ref="B916:N917"/>
    <mergeCell ref="O916:O919"/>
    <mergeCell ref="B918:N919"/>
    <mergeCell ref="B922:M922"/>
    <mergeCell ref="B924:M924"/>
    <mergeCell ref="B900:M900"/>
    <mergeCell ref="B902:M902"/>
    <mergeCell ref="A903:A904"/>
    <mergeCell ref="B903:H903"/>
    <mergeCell ref="I903:J903"/>
    <mergeCell ref="K903:O903"/>
    <mergeCell ref="A910:O910"/>
    <mergeCell ref="A911:D911"/>
    <mergeCell ref="E911:L911"/>
    <mergeCell ref="M911:O911"/>
    <mergeCell ref="A888:O888"/>
    <mergeCell ref="A889:D889"/>
    <mergeCell ref="E889:L889"/>
    <mergeCell ref="M889:O889"/>
    <mergeCell ref="A890:D890"/>
    <mergeCell ref="E890:L890"/>
    <mergeCell ref="M890:O890"/>
    <mergeCell ref="A892:O892"/>
    <mergeCell ref="B894:N895"/>
    <mergeCell ref="O894:O897"/>
    <mergeCell ref="B896:N897"/>
    <mergeCell ref="A871:O871"/>
    <mergeCell ref="B873:N874"/>
    <mergeCell ref="O873:O876"/>
    <mergeCell ref="B875:N876"/>
    <mergeCell ref="B879:M879"/>
    <mergeCell ref="B881:M881"/>
    <mergeCell ref="A882:A883"/>
    <mergeCell ref="B882:H882"/>
    <mergeCell ref="I882:J882"/>
    <mergeCell ref="K882:O882"/>
    <mergeCell ref="A859:A860"/>
    <mergeCell ref="B859:H859"/>
    <mergeCell ref="I859:J859"/>
    <mergeCell ref="K859:O859"/>
    <mergeCell ref="A867:O867"/>
    <mergeCell ref="A868:D868"/>
    <mergeCell ref="E868:L868"/>
    <mergeCell ref="M868:O868"/>
    <mergeCell ref="A869:D869"/>
    <mergeCell ref="E869:L869"/>
    <mergeCell ref="M869:O869"/>
    <mergeCell ref="A846:D846"/>
    <mergeCell ref="E846:L846"/>
    <mergeCell ref="M846:O846"/>
    <mergeCell ref="A848:O848"/>
    <mergeCell ref="B850:N851"/>
    <mergeCell ref="O850:O853"/>
    <mergeCell ref="B852:N853"/>
    <mergeCell ref="B856:M856"/>
    <mergeCell ref="B858:M858"/>
    <mergeCell ref="B833:M833"/>
    <mergeCell ref="B835:M835"/>
    <mergeCell ref="A836:A837"/>
    <mergeCell ref="B836:H836"/>
    <mergeCell ref="I836:J836"/>
    <mergeCell ref="K836:O836"/>
    <mergeCell ref="A844:O844"/>
    <mergeCell ref="A845:D845"/>
    <mergeCell ref="E845:L845"/>
    <mergeCell ref="M845:O845"/>
    <mergeCell ref="A821:O821"/>
    <mergeCell ref="A822:D822"/>
    <mergeCell ref="E822:L822"/>
    <mergeCell ref="M822:O822"/>
    <mergeCell ref="A823:D823"/>
    <mergeCell ref="E823:L823"/>
    <mergeCell ref="M823:O823"/>
    <mergeCell ref="A825:O825"/>
    <mergeCell ref="B827:N828"/>
    <mergeCell ref="O827:O830"/>
    <mergeCell ref="B829:N830"/>
    <mergeCell ref="B805:N806"/>
    <mergeCell ref="O805:O808"/>
    <mergeCell ref="B807:N808"/>
    <mergeCell ref="B811:M811"/>
    <mergeCell ref="B813:M813"/>
    <mergeCell ref="A814:A815"/>
    <mergeCell ref="B814:H814"/>
    <mergeCell ref="I814:J814"/>
    <mergeCell ref="K814:O814"/>
    <mergeCell ref="A801:D801"/>
    <mergeCell ref="E801:L801"/>
    <mergeCell ref="M801:O801"/>
    <mergeCell ref="A803:O803"/>
    <mergeCell ref="B791:M791"/>
    <mergeCell ref="B793:M793"/>
    <mergeCell ref="A794:A795"/>
    <mergeCell ref="B794:H794"/>
    <mergeCell ref="I794:J794"/>
    <mergeCell ref="K794:O794"/>
    <mergeCell ref="A799:O799"/>
    <mergeCell ref="A800:D800"/>
    <mergeCell ref="E800:L800"/>
    <mergeCell ref="M800:O800"/>
    <mergeCell ref="A779:O779"/>
    <mergeCell ref="A780:D780"/>
    <mergeCell ref="E780:L780"/>
    <mergeCell ref="M780:O780"/>
    <mergeCell ref="A781:D781"/>
    <mergeCell ref="E781:L781"/>
    <mergeCell ref="M781:O781"/>
    <mergeCell ref="A783:O783"/>
    <mergeCell ref="B785:N786"/>
    <mergeCell ref="O785:O788"/>
    <mergeCell ref="B787:N788"/>
    <mergeCell ref="A763:O763"/>
    <mergeCell ref="B765:N766"/>
    <mergeCell ref="O765:O768"/>
    <mergeCell ref="B767:N768"/>
    <mergeCell ref="B771:M771"/>
    <mergeCell ref="B773:M773"/>
    <mergeCell ref="A774:A775"/>
    <mergeCell ref="B774:H774"/>
    <mergeCell ref="I774:J774"/>
    <mergeCell ref="K774:O774"/>
    <mergeCell ref="A754:A755"/>
    <mergeCell ref="B754:H754"/>
    <mergeCell ref="I754:J754"/>
    <mergeCell ref="K754:O754"/>
    <mergeCell ref="A759:O759"/>
    <mergeCell ref="A760:D760"/>
    <mergeCell ref="E760:L760"/>
    <mergeCell ref="M760:O760"/>
    <mergeCell ref="A761:D761"/>
    <mergeCell ref="E761:L761"/>
    <mergeCell ref="M761:O761"/>
    <mergeCell ref="A741:D741"/>
    <mergeCell ref="E741:L741"/>
    <mergeCell ref="M741:O741"/>
    <mergeCell ref="A743:O743"/>
    <mergeCell ref="B745:N746"/>
    <mergeCell ref="O745:O748"/>
    <mergeCell ref="B747:N748"/>
    <mergeCell ref="B751:M751"/>
    <mergeCell ref="B753:M753"/>
    <mergeCell ref="B731:M731"/>
    <mergeCell ref="B733:M733"/>
    <mergeCell ref="A734:A735"/>
    <mergeCell ref="B734:H734"/>
    <mergeCell ref="I734:J734"/>
    <mergeCell ref="K734:O734"/>
    <mergeCell ref="A739:O739"/>
    <mergeCell ref="A740:D740"/>
    <mergeCell ref="E740:L740"/>
    <mergeCell ref="M740:O740"/>
    <mergeCell ref="A719:O719"/>
    <mergeCell ref="A720:D720"/>
    <mergeCell ref="E720:L720"/>
    <mergeCell ref="M720:O720"/>
    <mergeCell ref="A721:D721"/>
    <mergeCell ref="E721:L721"/>
    <mergeCell ref="M721:O721"/>
    <mergeCell ref="A723:O723"/>
    <mergeCell ref="B725:N726"/>
    <mergeCell ref="O725:O728"/>
    <mergeCell ref="B727:N728"/>
    <mergeCell ref="A703:O703"/>
    <mergeCell ref="B705:N706"/>
    <mergeCell ref="O705:O708"/>
    <mergeCell ref="B707:N708"/>
    <mergeCell ref="B711:M711"/>
    <mergeCell ref="B713:M713"/>
    <mergeCell ref="A714:A715"/>
    <mergeCell ref="B714:H714"/>
    <mergeCell ref="I714:J714"/>
    <mergeCell ref="K714:O714"/>
    <mergeCell ref="A694:A695"/>
    <mergeCell ref="B694:H694"/>
    <mergeCell ref="I694:J694"/>
    <mergeCell ref="K694:O694"/>
    <mergeCell ref="A699:O699"/>
    <mergeCell ref="A700:D700"/>
    <mergeCell ref="E700:L700"/>
    <mergeCell ref="M700:O700"/>
    <mergeCell ref="A701:D701"/>
    <mergeCell ref="E701:L701"/>
    <mergeCell ref="M701:O701"/>
    <mergeCell ref="A681:D681"/>
    <mergeCell ref="E681:L681"/>
    <mergeCell ref="M681:O681"/>
    <mergeCell ref="A683:O683"/>
    <mergeCell ref="B685:N686"/>
    <mergeCell ref="O685:O688"/>
    <mergeCell ref="B687:N688"/>
    <mergeCell ref="B691:M691"/>
    <mergeCell ref="B693:M693"/>
    <mergeCell ref="B673:M673"/>
    <mergeCell ref="A674:A675"/>
    <mergeCell ref="B674:H674"/>
    <mergeCell ref="I674:J674"/>
    <mergeCell ref="K674:O674"/>
    <mergeCell ref="A679:O679"/>
    <mergeCell ref="A680:D680"/>
    <mergeCell ref="E680:L680"/>
    <mergeCell ref="M680:O680"/>
    <mergeCell ref="A661:D661"/>
    <mergeCell ref="E661:L661"/>
    <mergeCell ref="M661:O661"/>
    <mergeCell ref="A663:O663"/>
    <mergeCell ref="B665:N666"/>
    <mergeCell ref="O665:O668"/>
    <mergeCell ref="B667:N668"/>
    <mergeCell ref="B671:M671"/>
    <mergeCell ref="B651:M651"/>
    <mergeCell ref="B653:M653"/>
    <mergeCell ref="A654:A655"/>
    <mergeCell ref="B654:H654"/>
    <mergeCell ref="I654:J654"/>
    <mergeCell ref="K654:O654"/>
    <mergeCell ref="A659:O659"/>
    <mergeCell ref="A660:D660"/>
    <mergeCell ref="E660:L660"/>
    <mergeCell ref="M660:O660"/>
    <mergeCell ref="A639:O639"/>
    <mergeCell ref="A640:D640"/>
    <mergeCell ref="E640:L640"/>
    <mergeCell ref="M640:O640"/>
    <mergeCell ref="A641:D641"/>
    <mergeCell ref="E641:L641"/>
    <mergeCell ref="M641:O641"/>
    <mergeCell ref="A643:O643"/>
    <mergeCell ref="B645:N646"/>
    <mergeCell ref="O645:O648"/>
    <mergeCell ref="B647:N648"/>
    <mergeCell ref="A623:O623"/>
    <mergeCell ref="B625:N626"/>
    <mergeCell ref="O625:O628"/>
    <mergeCell ref="B627:N628"/>
    <mergeCell ref="B631:M631"/>
    <mergeCell ref="B633:M633"/>
    <mergeCell ref="A634:A635"/>
    <mergeCell ref="B634:H634"/>
    <mergeCell ref="I634:J634"/>
    <mergeCell ref="K634:O634"/>
    <mergeCell ref="A614:A615"/>
    <mergeCell ref="B614:H614"/>
    <mergeCell ref="I614:J614"/>
    <mergeCell ref="K614:O614"/>
    <mergeCell ref="A619:O619"/>
    <mergeCell ref="A620:D620"/>
    <mergeCell ref="E620:L620"/>
    <mergeCell ref="M620:O620"/>
    <mergeCell ref="A621:D621"/>
    <mergeCell ref="E621:L621"/>
    <mergeCell ref="M621:O621"/>
    <mergeCell ref="A601:D601"/>
    <mergeCell ref="E601:L601"/>
    <mergeCell ref="M601:O601"/>
    <mergeCell ref="A603:O603"/>
    <mergeCell ref="B605:N606"/>
    <mergeCell ref="O605:O608"/>
    <mergeCell ref="B607:N608"/>
    <mergeCell ref="B611:M611"/>
    <mergeCell ref="B613:M613"/>
    <mergeCell ref="B591:M591"/>
    <mergeCell ref="B593:M593"/>
    <mergeCell ref="A594:A595"/>
    <mergeCell ref="B594:H594"/>
    <mergeCell ref="I594:J594"/>
    <mergeCell ref="K594:O594"/>
    <mergeCell ref="A599:O599"/>
    <mergeCell ref="A600:D600"/>
    <mergeCell ref="E600:L600"/>
    <mergeCell ref="M600:O600"/>
    <mergeCell ref="A579:O579"/>
    <mergeCell ref="A580:D580"/>
    <mergeCell ref="E580:L580"/>
    <mergeCell ref="M580:O580"/>
    <mergeCell ref="A581:D581"/>
    <mergeCell ref="E581:L581"/>
    <mergeCell ref="M581:O581"/>
    <mergeCell ref="A583:O583"/>
    <mergeCell ref="B585:N586"/>
    <mergeCell ref="O585:O588"/>
    <mergeCell ref="B587:N588"/>
    <mergeCell ref="A563:O563"/>
    <mergeCell ref="B565:N566"/>
    <mergeCell ref="O565:O568"/>
    <mergeCell ref="B567:N568"/>
    <mergeCell ref="B571:M571"/>
    <mergeCell ref="B573:M573"/>
    <mergeCell ref="A574:A575"/>
    <mergeCell ref="B574:H574"/>
    <mergeCell ref="I574:J574"/>
    <mergeCell ref="K574:O574"/>
    <mergeCell ref="A554:A555"/>
    <mergeCell ref="B554:H554"/>
    <mergeCell ref="I554:J554"/>
    <mergeCell ref="K554:O554"/>
    <mergeCell ref="A559:O559"/>
    <mergeCell ref="A560:D560"/>
    <mergeCell ref="E560:L560"/>
    <mergeCell ref="M560:O560"/>
    <mergeCell ref="A561:D561"/>
    <mergeCell ref="E561:L561"/>
    <mergeCell ref="M561:O561"/>
    <mergeCell ref="A541:D541"/>
    <mergeCell ref="E541:L541"/>
    <mergeCell ref="M541:O541"/>
    <mergeCell ref="A543:O543"/>
    <mergeCell ref="B545:N546"/>
    <mergeCell ref="O545:O548"/>
    <mergeCell ref="B547:N548"/>
    <mergeCell ref="B551:M551"/>
    <mergeCell ref="B553:M553"/>
    <mergeCell ref="B531:M531"/>
    <mergeCell ref="B533:M533"/>
    <mergeCell ref="A534:A535"/>
    <mergeCell ref="B534:H534"/>
    <mergeCell ref="I534:J534"/>
    <mergeCell ref="K534:O534"/>
    <mergeCell ref="A539:O539"/>
    <mergeCell ref="A540:D540"/>
    <mergeCell ref="E540:L540"/>
    <mergeCell ref="M540:O540"/>
    <mergeCell ref="A519:O519"/>
    <mergeCell ref="A520:D520"/>
    <mergeCell ref="E520:L520"/>
    <mergeCell ref="M520:O520"/>
    <mergeCell ref="A521:D521"/>
    <mergeCell ref="E521:L521"/>
    <mergeCell ref="M521:O521"/>
    <mergeCell ref="A523:O523"/>
    <mergeCell ref="B525:N526"/>
    <mergeCell ref="O525:O528"/>
    <mergeCell ref="B527:N528"/>
    <mergeCell ref="B505:N506"/>
    <mergeCell ref="O505:O508"/>
    <mergeCell ref="B507:N508"/>
    <mergeCell ref="B511:M511"/>
    <mergeCell ref="B513:M513"/>
    <mergeCell ref="A514:A515"/>
    <mergeCell ref="B514:H514"/>
    <mergeCell ref="I514:J514"/>
    <mergeCell ref="K514:O514"/>
    <mergeCell ref="A503:O503"/>
    <mergeCell ref="A499:O499"/>
    <mergeCell ref="A500:D500"/>
    <mergeCell ref="E500:L500"/>
    <mergeCell ref="M500:O500"/>
    <mergeCell ref="A501:D501"/>
    <mergeCell ref="E501:L501"/>
    <mergeCell ref="M501:O501"/>
    <mergeCell ref="B491:M491"/>
    <mergeCell ref="A492:A493"/>
    <mergeCell ref="B492:H492"/>
    <mergeCell ref="I492:J492"/>
    <mergeCell ref="K492:O492"/>
    <mergeCell ref="A481:O481"/>
    <mergeCell ref="B483:N484"/>
    <mergeCell ref="O483:O486"/>
    <mergeCell ref="B485:N486"/>
    <mergeCell ref="B489:M489"/>
    <mergeCell ref="A477:O477"/>
    <mergeCell ref="A478:D478"/>
    <mergeCell ref="E478:L478"/>
    <mergeCell ref="M478:O478"/>
    <mergeCell ref="A479:D479"/>
    <mergeCell ref="E479:L479"/>
    <mergeCell ref="M479:O479"/>
    <mergeCell ref="B469:M469"/>
    <mergeCell ref="A470:A471"/>
    <mergeCell ref="B470:H470"/>
    <mergeCell ref="I470:J470"/>
    <mergeCell ref="K470:O470"/>
    <mergeCell ref="A459:O459"/>
    <mergeCell ref="B461:N462"/>
    <mergeCell ref="O461:O464"/>
    <mergeCell ref="B463:N464"/>
    <mergeCell ref="B467:M467"/>
    <mergeCell ref="A455:O455"/>
    <mergeCell ref="A456:D456"/>
    <mergeCell ref="E456:L456"/>
    <mergeCell ref="M456:O456"/>
    <mergeCell ref="A457:D457"/>
    <mergeCell ref="E457:L457"/>
    <mergeCell ref="M457:O457"/>
    <mergeCell ref="B446:M446"/>
    <mergeCell ref="A447:A448"/>
    <mergeCell ref="B447:H447"/>
    <mergeCell ref="I447:J447"/>
    <mergeCell ref="K447:O447"/>
    <mergeCell ref="A436:O436"/>
    <mergeCell ref="B438:N439"/>
    <mergeCell ref="O438:O441"/>
    <mergeCell ref="B440:N441"/>
    <mergeCell ref="B444:M444"/>
    <mergeCell ref="A432:O432"/>
    <mergeCell ref="A433:D433"/>
    <mergeCell ref="E433:L433"/>
    <mergeCell ref="M433:O433"/>
    <mergeCell ref="A434:D434"/>
    <mergeCell ref="E434:L434"/>
    <mergeCell ref="M434:O434"/>
    <mergeCell ref="B425:M425"/>
    <mergeCell ref="A426:A427"/>
    <mergeCell ref="B426:H426"/>
    <mergeCell ref="I426:J426"/>
    <mergeCell ref="K426:O426"/>
    <mergeCell ref="A415:O415"/>
    <mergeCell ref="B417:N418"/>
    <mergeCell ref="O417:O420"/>
    <mergeCell ref="B419:N420"/>
    <mergeCell ref="B423:M423"/>
    <mergeCell ref="A411:O411"/>
    <mergeCell ref="A412:D412"/>
    <mergeCell ref="E412:L412"/>
    <mergeCell ref="M412:O412"/>
    <mergeCell ref="A413:D413"/>
    <mergeCell ref="E413:L413"/>
    <mergeCell ref="M413:O413"/>
    <mergeCell ref="B402:M402"/>
    <mergeCell ref="A403:A404"/>
    <mergeCell ref="B403:H403"/>
    <mergeCell ref="I403:J403"/>
    <mergeCell ref="K403:O403"/>
    <mergeCell ref="A392:O392"/>
    <mergeCell ref="B394:N395"/>
    <mergeCell ref="O394:O397"/>
    <mergeCell ref="B396:N397"/>
    <mergeCell ref="B400:M400"/>
    <mergeCell ref="A388:O388"/>
    <mergeCell ref="A389:D389"/>
    <mergeCell ref="E389:L389"/>
    <mergeCell ref="M389:O389"/>
    <mergeCell ref="A390:D390"/>
    <mergeCell ref="E390:L390"/>
    <mergeCell ref="M390:O390"/>
    <mergeCell ref="B379:M379"/>
    <mergeCell ref="A380:A381"/>
    <mergeCell ref="B380:H380"/>
    <mergeCell ref="I380:J380"/>
    <mergeCell ref="K380:O380"/>
    <mergeCell ref="A369:O369"/>
    <mergeCell ref="B371:N372"/>
    <mergeCell ref="O371:O374"/>
    <mergeCell ref="B373:N374"/>
    <mergeCell ref="B377:M377"/>
    <mergeCell ref="A365:O365"/>
    <mergeCell ref="A366:D366"/>
    <mergeCell ref="E366:L366"/>
    <mergeCell ref="M366:O366"/>
    <mergeCell ref="A367:D367"/>
    <mergeCell ref="E367:L367"/>
    <mergeCell ref="M367:O367"/>
    <mergeCell ref="B358:M358"/>
    <mergeCell ref="A359:A360"/>
    <mergeCell ref="B359:H359"/>
    <mergeCell ref="I359:J359"/>
    <mergeCell ref="K359:O359"/>
    <mergeCell ref="A348:O348"/>
    <mergeCell ref="B350:N351"/>
    <mergeCell ref="O350:O353"/>
    <mergeCell ref="B352:N353"/>
    <mergeCell ref="B356:M356"/>
    <mergeCell ref="A344:O344"/>
    <mergeCell ref="A345:D345"/>
    <mergeCell ref="E345:L345"/>
    <mergeCell ref="M345:O345"/>
    <mergeCell ref="A346:D346"/>
    <mergeCell ref="E346:L346"/>
    <mergeCell ref="M346:O346"/>
    <mergeCell ref="B336:M336"/>
    <mergeCell ref="A337:A338"/>
    <mergeCell ref="B337:H337"/>
    <mergeCell ref="I337:J337"/>
    <mergeCell ref="K337:O337"/>
    <mergeCell ref="A326:O326"/>
    <mergeCell ref="B328:N329"/>
    <mergeCell ref="O328:O331"/>
    <mergeCell ref="B330:N331"/>
    <mergeCell ref="B334:M334"/>
    <mergeCell ref="A322:O322"/>
    <mergeCell ref="A323:D323"/>
    <mergeCell ref="E323:L323"/>
    <mergeCell ref="M323:O323"/>
    <mergeCell ref="A324:D324"/>
    <mergeCell ref="E324:L324"/>
    <mergeCell ref="M324:O324"/>
    <mergeCell ref="B315:M315"/>
    <mergeCell ref="A316:A317"/>
    <mergeCell ref="B316:H316"/>
    <mergeCell ref="I316:J316"/>
    <mergeCell ref="K316:O316"/>
    <mergeCell ref="A305:O305"/>
    <mergeCell ref="B307:N308"/>
    <mergeCell ref="O307:O310"/>
    <mergeCell ref="B309:N310"/>
    <mergeCell ref="B313:M313"/>
    <mergeCell ref="A301:O301"/>
    <mergeCell ref="A302:D302"/>
    <mergeCell ref="E302:L302"/>
    <mergeCell ref="M302:O302"/>
    <mergeCell ref="A303:D303"/>
    <mergeCell ref="E303:L303"/>
    <mergeCell ref="M303:O303"/>
    <mergeCell ref="B294:M294"/>
    <mergeCell ref="A295:A296"/>
    <mergeCell ref="B295:H295"/>
    <mergeCell ref="I295:J295"/>
    <mergeCell ref="K295:O295"/>
    <mergeCell ref="A284:O284"/>
    <mergeCell ref="B286:N287"/>
    <mergeCell ref="O286:O289"/>
    <mergeCell ref="B288:N289"/>
    <mergeCell ref="B292:M292"/>
    <mergeCell ref="A280:O280"/>
    <mergeCell ref="A281:D281"/>
    <mergeCell ref="E281:L281"/>
    <mergeCell ref="M281:O281"/>
    <mergeCell ref="A282:D282"/>
    <mergeCell ref="E282:L282"/>
    <mergeCell ref="M282:O282"/>
    <mergeCell ref="B272:M272"/>
    <mergeCell ref="A273:A274"/>
    <mergeCell ref="B273:H273"/>
    <mergeCell ref="I273:J273"/>
    <mergeCell ref="K273:O273"/>
    <mergeCell ref="A262:O262"/>
    <mergeCell ref="B264:N265"/>
    <mergeCell ref="O264:O267"/>
    <mergeCell ref="B266:N267"/>
    <mergeCell ref="B270:M270"/>
    <mergeCell ref="A258:O258"/>
    <mergeCell ref="A259:D259"/>
    <mergeCell ref="E259:L259"/>
    <mergeCell ref="M259:O259"/>
    <mergeCell ref="A260:D260"/>
    <mergeCell ref="E260:L260"/>
    <mergeCell ref="M260:O260"/>
    <mergeCell ref="B251:M251"/>
    <mergeCell ref="A252:A253"/>
    <mergeCell ref="B252:H252"/>
    <mergeCell ref="I252:J252"/>
    <mergeCell ref="K252:O252"/>
    <mergeCell ref="A241:O241"/>
    <mergeCell ref="B243:N244"/>
    <mergeCell ref="O243:O246"/>
    <mergeCell ref="B245:N246"/>
    <mergeCell ref="B249:M249"/>
    <mergeCell ref="A237:O237"/>
    <mergeCell ref="A238:D238"/>
    <mergeCell ref="E238:L238"/>
    <mergeCell ref="M238:O238"/>
    <mergeCell ref="A239:D239"/>
    <mergeCell ref="E239:L239"/>
    <mergeCell ref="M239:O239"/>
    <mergeCell ref="B230:M230"/>
    <mergeCell ref="A231:A232"/>
    <mergeCell ref="B231:H231"/>
    <mergeCell ref="I231:J231"/>
    <mergeCell ref="K231:O231"/>
    <mergeCell ref="A220:O220"/>
    <mergeCell ref="B222:N223"/>
    <mergeCell ref="O222:O225"/>
    <mergeCell ref="B224:N225"/>
    <mergeCell ref="B228:M228"/>
    <mergeCell ref="A216:O216"/>
    <mergeCell ref="A217:D217"/>
    <mergeCell ref="E217:L217"/>
    <mergeCell ref="M217:O217"/>
    <mergeCell ref="A218:D218"/>
    <mergeCell ref="E218:L218"/>
    <mergeCell ref="M218:O218"/>
    <mergeCell ref="B209:M209"/>
    <mergeCell ref="A210:A211"/>
    <mergeCell ref="B210:H210"/>
    <mergeCell ref="I210:J210"/>
    <mergeCell ref="K210:O210"/>
    <mergeCell ref="A199:O199"/>
    <mergeCell ref="B201:N202"/>
    <mergeCell ref="O201:O204"/>
    <mergeCell ref="B203:N204"/>
    <mergeCell ref="B207:M207"/>
    <mergeCell ref="A195:O195"/>
    <mergeCell ref="A196:D196"/>
    <mergeCell ref="E196:L196"/>
    <mergeCell ref="M196:O196"/>
    <mergeCell ref="A197:D197"/>
    <mergeCell ref="E197:L197"/>
    <mergeCell ref="M197:O197"/>
    <mergeCell ref="B187:M187"/>
    <mergeCell ref="A188:A189"/>
    <mergeCell ref="B188:H188"/>
    <mergeCell ref="I188:J188"/>
    <mergeCell ref="K188:O188"/>
    <mergeCell ref="A177:O177"/>
    <mergeCell ref="B179:N180"/>
    <mergeCell ref="O179:O182"/>
    <mergeCell ref="B181:N182"/>
    <mergeCell ref="B185:M185"/>
    <mergeCell ref="A173:O173"/>
    <mergeCell ref="A174:D174"/>
    <mergeCell ref="E174:L174"/>
    <mergeCell ref="M174:O174"/>
    <mergeCell ref="A175:D175"/>
    <mergeCell ref="E175:L175"/>
    <mergeCell ref="M175:O175"/>
    <mergeCell ref="B166:M166"/>
    <mergeCell ref="A167:A168"/>
    <mergeCell ref="B167:H167"/>
    <mergeCell ref="I167:J167"/>
    <mergeCell ref="K167:O167"/>
    <mergeCell ref="A156:O156"/>
    <mergeCell ref="B158:N159"/>
    <mergeCell ref="O158:O161"/>
    <mergeCell ref="B160:N161"/>
    <mergeCell ref="B164:M164"/>
    <mergeCell ref="A152:O152"/>
    <mergeCell ref="A153:D153"/>
    <mergeCell ref="E153:L153"/>
    <mergeCell ref="M153:O153"/>
    <mergeCell ref="A154:D154"/>
    <mergeCell ref="E154:L154"/>
    <mergeCell ref="M154:O154"/>
    <mergeCell ref="B144:M144"/>
    <mergeCell ref="A145:A146"/>
    <mergeCell ref="B145:H145"/>
    <mergeCell ref="I145:J145"/>
    <mergeCell ref="K145:O145"/>
    <mergeCell ref="A134:O134"/>
    <mergeCell ref="B136:N137"/>
    <mergeCell ref="O136:O139"/>
    <mergeCell ref="B138:N139"/>
    <mergeCell ref="B142:M142"/>
    <mergeCell ref="A130:O130"/>
    <mergeCell ref="A131:D131"/>
    <mergeCell ref="E131:L131"/>
    <mergeCell ref="M131:O131"/>
    <mergeCell ref="A132:D132"/>
    <mergeCell ref="E132:L132"/>
    <mergeCell ref="M132:O132"/>
    <mergeCell ref="B121:M121"/>
    <mergeCell ref="A122:A123"/>
    <mergeCell ref="B122:H122"/>
    <mergeCell ref="I122:J122"/>
    <mergeCell ref="K122:O122"/>
    <mergeCell ref="A111:O111"/>
    <mergeCell ref="B113:N114"/>
    <mergeCell ref="O113:O116"/>
    <mergeCell ref="B115:N116"/>
    <mergeCell ref="B119:M119"/>
    <mergeCell ref="A107:O107"/>
    <mergeCell ref="A108:D108"/>
    <mergeCell ref="E108:L108"/>
    <mergeCell ref="M108:O108"/>
    <mergeCell ref="A109:D109"/>
    <mergeCell ref="E109:L109"/>
    <mergeCell ref="M109:O109"/>
    <mergeCell ref="B99:M99"/>
    <mergeCell ref="A100:A101"/>
    <mergeCell ref="B100:H100"/>
    <mergeCell ref="I100:J100"/>
    <mergeCell ref="K100:O100"/>
    <mergeCell ref="A89:O89"/>
    <mergeCell ref="B91:N92"/>
    <mergeCell ref="O91:O94"/>
    <mergeCell ref="B93:N94"/>
    <mergeCell ref="B97:M97"/>
    <mergeCell ref="A85:O85"/>
    <mergeCell ref="A86:D86"/>
    <mergeCell ref="E86:L86"/>
    <mergeCell ref="M86:O86"/>
    <mergeCell ref="A87:D87"/>
    <mergeCell ref="E87:L87"/>
    <mergeCell ref="M87:O87"/>
    <mergeCell ref="B77:M77"/>
    <mergeCell ref="A78:A79"/>
    <mergeCell ref="B78:H78"/>
    <mergeCell ref="I78:J78"/>
    <mergeCell ref="K78:O78"/>
    <mergeCell ref="B69:N70"/>
    <mergeCell ref="O69:O72"/>
    <mergeCell ref="B71:N72"/>
    <mergeCell ref="B75:M75"/>
    <mergeCell ref="A66:O66"/>
    <mergeCell ref="A62:O62"/>
    <mergeCell ref="A63:D63"/>
    <mergeCell ref="E63:L63"/>
    <mergeCell ref="M63:O63"/>
    <mergeCell ref="A64:D64"/>
    <mergeCell ref="E64:L64"/>
    <mergeCell ref="M64:O64"/>
    <mergeCell ref="B52:M52"/>
    <mergeCell ref="B54:M54"/>
    <mergeCell ref="A55:A56"/>
    <mergeCell ref="B55:H55"/>
    <mergeCell ref="I55:J55"/>
    <mergeCell ref="K55:O55"/>
    <mergeCell ref="A44:O44"/>
    <mergeCell ref="O24:O27"/>
    <mergeCell ref="B46:N47"/>
    <mergeCell ref="O46:O49"/>
    <mergeCell ref="B48:N49"/>
    <mergeCell ref="A41:D41"/>
    <mergeCell ref="E41:L41"/>
    <mergeCell ref="M41:O41"/>
    <mergeCell ref="A42:D42"/>
    <mergeCell ref="E42:L42"/>
    <mergeCell ref="M42:O42"/>
    <mergeCell ref="A33:A34"/>
    <mergeCell ref="B33:H33"/>
    <mergeCell ref="I33:J33"/>
    <mergeCell ref="K33:O33"/>
    <mergeCell ref="A40:O40"/>
    <mergeCell ref="B24:N25"/>
    <mergeCell ref="B26:N27"/>
    <mergeCell ref="B30:M30"/>
    <mergeCell ref="B32:M32"/>
    <mergeCell ref="A2:A5"/>
    <mergeCell ref="B2:N3"/>
    <mergeCell ref="B4:N5"/>
    <mergeCell ref="B8:M8"/>
    <mergeCell ref="B10:M10"/>
    <mergeCell ref="A23:O23"/>
    <mergeCell ref="A11:A12"/>
    <mergeCell ref="I11:J11"/>
    <mergeCell ref="K11:O11"/>
    <mergeCell ref="A18:O18"/>
    <mergeCell ref="B11:H11"/>
    <mergeCell ref="A22:O22"/>
    <mergeCell ref="E20:L20"/>
    <mergeCell ref="M20:O20"/>
    <mergeCell ref="M19:O19"/>
    <mergeCell ref="E19:L19"/>
    <mergeCell ref="A19:D19"/>
    <mergeCell ref="A20:D20"/>
  </mergeCells>
  <printOptions horizontalCentered="1" verticalCentered="1"/>
  <pageMargins left="0.19685039370078741" right="0.19685039370078741" top="0.19685039370078741" bottom="0.19685039370078741" header="0" footer="0"/>
  <pageSetup scale="46" orientation="landscape" horizontalDpi="1200" verticalDpi="1200" r:id="rId1"/>
  <ignoredErrors>
    <ignoredError sqref="O8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4BB9-F87C-47DD-9C11-3551EAA04015}">
  <dimension ref="A1"/>
  <sheetViews>
    <sheetView workbookViewId="0">
      <selection activeCell="O39" sqref="O39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10C5D-CC93-4AD0-83A1-18E30184319F}">
  <sheetPr>
    <tabColor rgb="FF0000FF"/>
    <pageSetUpPr fitToPage="1"/>
  </sheetPr>
  <dimension ref="A1:L18"/>
  <sheetViews>
    <sheetView zoomScale="115" zoomScaleNormal="115" workbookViewId="0">
      <pane xSplit="7" ySplit="3" topLeftCell="H4" activePane="bottomRight" state="frozen"/>
      <selection pane="topRight" activeCell="H1" sqref="H1"/>
      <selection pane="bottomLeft" activeCell="A5" sqref="A5"/>
      <selection pane="bottomRight" activeCell="I10" sqref="I10"/>
    </sheetView>
  </sheetViews>
  <sheetFormatPr baseColWidth="10" defaultRowHeight="15" x14ac:dyDescent="0.25"/>
  <cols>
    <col min="1" max="4" width="7.140625" style="152" bestFit="1" customWidth="1"/>
    <col min="5" max="5" width="14.42578125" style="152" bestFit="1" customWidth="1"/>
    <col min="6" max="6" width="6.28515625" style="233" customWidth="1"/>
    <col min="7" max="7" width="69.42578125" style="152" customWidth="1"/>
    <col min="8" max="8" width="25.140625" style="152" customWidth="1"/>
    <col min="9" max="9" width="28.85546875" style="152" customWidth="1"/>
    <col min="10" max="10" width="10.42578125" style="153" customWidth="1"/>
    <col min="11" max="16384" width="11.42578125" style="152"/>
  </cols>
  <sheetData>
    <row r="1" spans="1:12" ht="32.25" customHeight="1" x14ac:dyDescent="0.25">
      <c r="B1" s="855" t="s">
        <v>123</v>
      </c>
      <c r="C1" s="855"/>
      <c r="D1" s="855"/>
      <c r="E1" s="855"/>
      <c r="F1" s="855"/>
      <c r="G1" s="855"/>
      <c r="H1" s="855"/>
    </row>
    <row r="2" spans="1:12" x14ac:dyDescent="0.25">
      <c r="B2" s="856"/>
      <c r="C2" s="856"/>
      <c r="D2" s="856"/>
      <c r="E2" s="856"/>
      <c r="F2" s="856"/>
      <c r="G2" s="856"/>
      <c r="H2" s="856"/>
    </row>
    <row r="3" spans="1:12" ht="48.75" customHeight="1" thickBot="1" x14ac:dyDescent="0.3">
      <c r="A3" s="328" t="s">
        <v>124</v>
      </c>
      <c r="B3" s="328" t="s">
        <v>125</v>
      </c>
      <c r="C3" s="328" t="s">
        <v>126</v>
      </c>
      <c r="D3" s="328" t="s">
        <v>127</v>
      </c>
      <c r="E3" s="328" t="s">
        <v>128</v>
      </c>
      <c r="F3" s="330" t="s">
        <v>129</v>
      </c>
      <c r="G3" s="328" t="s">
        <v>130</v>
      </c>
      <c r="H3" s="329" t="s">
        <v>350</v>
      </c>
      <c r="I3" s="329" t="s">
        <v>351</v>
      </c>
      <c r="J3" s="155"/>
      <c r="K3" s="154"/>
      <c r="L3" s="154"/>
    </row>
    <row r="4" spans="1:12" s="155" customFormat="1" ht="30.75" customHeight="1" thickBot="1" x14ac:dyDescent="0.3">
      <c r="A4" s="321" t="s">
        <v>104</v>
      </c>
      <c r="B4" s="322">
        <v>1501</v>
      </c>
      <c r="C4" s="323" t="s">
        <v>93</v>
      </c>
      <c r="D4" s="324" t="s">
        <v>107</v>
      </c>
      <c r="E4" s="325">
        <v>2018011000669</v>
      </c>
      <c r="F4" s="331">
        <v>11</v>
      </c>
      <c r="G4" s="326" t="s">
        <v>131</v>
      </c>
      <c r="H4" s="327">
        <v>105629587624</v>
      </c>
      <c r="I4" s="327">
        <v>104433000000</v>
      </c>
      <c r="J4" s="153"/>
    </row>
    <row r="5" spans="1:12" s="155" customFormat="1" ht="44.25" customHeight="1" thickBot="1" x14ac:dyDescent="0.3">
      <c r="A5" s="321" t="s">
        <v>104</v>
      </c>
      <c r="B5" s="322">
        <v>1501</v>
      </c>
      <c r="C5" s="323" t="s">
        <v>93</v>
      </c>
      <c r="D5" s="324" t="s">
        <v>109</v>
      </c>
      <c r="E5" s="325">
        <v>2018011000632</v>
      </c>
      <c r="F5" s="331">
        <v>11</v>
      </c>
      <c r="G5" s="326" t="s">
        <v>132</v>
      </c>
      <c r="H5" s="327">
        <v>20358478535</v>
      </c>
      <c r="I5" s="327">
        <v>24034000000</v>
      </c>
      <c r="J5" s="153"/>
    </row>
    <row r="6" spans="1:12" s="155" customFormat="1" ht="30.75" customHeight="1" x14ac:dyDescent="0.25">
      <c r="A6" s="307" t="s">
        <v>104</v>
      </c>
      <c r="B6" s="308">
        <v>1501</v>
      </c>
      <c r="C6" s="309" t="s">
        <v>93</v>
      </c>
      <c r="D6" s="310" t="s">
        <v>111</v>
      </c>
      <c r="E6" s="311">
        <v>2018011000696</v>
      </c>
      <c r="F6" s="332">
        <v>10</v>
      </c>
      <c r="G6" s="312" t="s">
        <v>133</v>
      </c>
      <c r="H6" s="313">
        <v>8678000000</v>
      </c>
      <c r="I6" s="313">
        <v>0</v>
      </c>
      <c r="J6" s="153"/>
    </row>
    <row r="7" spans="1:12" s="155" customFormat="1" ht="30.75" customHeight="1" thickBot="1" x14ac:dyDescent="0.3">
      <c r="A7" s="314" t="s">
        <v>104</v>
      </c>
      <c r="B7" s="315">
        <v>1501</v>
      </c>
      <c r="C7" s="316" t="s">
        <v>93</v>
      </c>
      <c r="D7" s="317" t="s">
        <v>111</v>
      </c>
      <c r="E7" s="318">
        <v>2018011000696</v>
      </c>
      <c r="F7" s="333">
        <v>11</v>
      </c>
      <c r="G7" s="319" t="s">
        <v>133</v>
      </c>
      <c r="H7" s="320">
        <v>21300000000</v>
      </c>
      <c r="I7" s="320">
        <v>31697000000</v>
      </c>
      <c r="J7" s="153"/>
    </row>
    <row r="8" spans="1:12" s="155" customFormat="1" ht="30.75" customHeight="1" thickBot="1" x14ac:dyDescent="0.3">
      <c r="A8" s="321" t="s">
        <v>104</v>
      </c>
      <c r="B8" s="322">
        <v>1501</v>
      </c>
      <c r="C8" s="323" t="s">
        <v>93</v>
      </c>
      <c r="D8" s="324" t="s">
        <v>113</v>
      </c>
      <c r="E8" s="325">
        <v>2018011000618</v>
      </c>
      <c r="F8" s="331">
        <v>11</v>
      </c>
      <c r="G8" s="326" t="s">
        <v>134</v>
      </c>
      <c r="H8" s="327">
        <v>11665000000</v>
      </c>
      <c r="I8" s="327">
        <v>15000000000</v>
      </c>
      <c r="J8" s="160"/>
    </row>
    <row r="9" spans="1:12" s="155" customFormat="1" ht="30.75" customHeight="1" thickBot="1" x14ac:dyDescent="0.3">
      <c r="A9" s="321" t="s">
        <v>104</v>
      </c>
      <c r="B9" s="322">
        <v>1501</v>
      </c>
      <c r="C9" s="323" t="s">
        <v>93</v>
      </c>
      <c r="D9" s="324" t="s">
        <v>115</v>
      </c>
      <c r="E9" s="325">
        <v>2018011000630</v>
      </c>
      <c r="F9" s="331">
        <v>11</v>
      </c>
      <c r="G9" s="326" t="s">
        <v>135</v>
      </c>
      <c r="H9" s="327">
        <v>16582160000</v>
      </c>
      <c r="I9" s="327">
        <v>15000000000</v>
      </c>
      <c r="J9" s="161"/>
    </row>
    <row r="10" spans="1:12" s="155" customFormat="1" ht="30.75" customHeight="1" thickBot="1" x14ac:dyDescent="0.3">
      <c r="A10" s="321" t="s">
        <v>104</v>
      </c>
      <c r="B10" s="322">
        <v>1501</v>
      </c>
      <c r="C10" s="323" t="s">
        <v>93</v>
      </c>
      <c r="D10" s="324" t="s">
        <v>115</v>
      </c>
      <c r="E10" s="325">
        <v>2018011000630</v>
      </c>
      <c r="F10" s="333">
        <v>16</v>
      </c>
      <c r="G10" s="326" t="s">
        <v>135</v>
      </c>
      <c r="H10" s="320">
        <v>0</v>
      </c>
      <c r="I10" s="320">
        <v>30000000000</v>
      </c>
      <c r="J10" s="153"/>
    </row>
    <row r="11" spans="1:12" s="155" customFormat="1" ht="30" customHeight="1" thickBot="1" x14ac:dyDescent="0.3">
      <c r="A11" s="321" t="s">
        <v>104</v>
      </c>
      <c r="B11" s="322">
        <v>1501</v>
      </c>
      <c r="C11" s="323" t="s">
        <v>93</v>
      </c>
      <c r="D11" s="324" t="s">
        <v>117</v>
      </c>
      <c r="E11" s="325">
        <v>2018011000709</v>
      </c>
      <c r="F11" s="331">
        <v>11</v>
      </c>
      <c r="G11" s="326" t="s">
        <v>136</v>
      </c>
      <c r="H11" s="327">
        <v>28548000000</v>
      </c>
      <c r="I11" s="327">
        <v>43000000000</v>
      </c>
      <c r="J11" s="153"/>
    </row>
    <row r="12" spans="1:12" s="155" customFormat="1" ht="30.75" customHeight="1" x14ac:dyDescent="0.25">
      <c r="A12" s="307" t="s">
        <v>104</v>
      </c>
      <c r="B12" s="308">
        <v>1501</v>
      </c>
      <c r="C12" s="309" t="s">
        <v>93</v>
      </c>
      <c r="D12" s="310" t="s">
        <v>118</v>
      </c>
      <c r="E12" s="311">
        <v>2018011000708</v>
      </c>
      <c r="F12" s="332">
        <v>11</v>
      </c>
      <c r="G12" s="312" t="s">
        <v>137</v>
      </c>
      <c r="H12" s="313">
        <v>23041000000</v>
      </c>
      <c r="I12" s="313">
        <v>12836000000</v>
      </c>
      <c r="J12" s="153"/>
    </row>
    <row r="13" spans="1:12" s="155" customFormat="1" ht="30.75" customHeight="1" thickBot="1" x14ac:dyDescent="0.3">
      <c r="A13" s="314" t="s">
        <v>104</v>
      </c>
      <c r="B13" s="315">
        <v>1501</v>
      </c>
      <c r="C13" s="316" t="s">
        <v>93</v>
      </c>
      <c r="D13" s="317" t="s">
        <v>118</v>
      </c>
      <c r="E13" s="318">
        <v>2018011000708</v>
      </c>
      <c r="F13" s="333">
        <v>16</v>
      </c>
      <c r="G13" s="319" t="s">
        <v>137</v>
      </c>
      <c r="H13" s="320">
        <v>26153000000</v>
      </c>
      <c r="I13" s="320">
        <v>0</v>
      </c>
      <c r="J13" s="153"/>
    </row>
    <row r="14" spans="1:12" s="155" customFormat="1" ht="30.75" customHeight="1" x14ac:dyDescent="0.25">
      <c r="A14" s="301" t="s">
        <v>104</v>
      </c>
      <c r="B14" s="301">
        <v>1505</v>
      </c>
      <c r="C14" s="302" t="s">
        <v>93</v>
      </c>
      <c r="D14" s="303" t="s">
        <v>120</v>
      </c>
      <c r="E14" s="304">
        <v>2018011000711</v>
      </c>
      <c r="F14" s="334">
        <v>10</v>
      </c>
      <c r="G14" s="305" t="s">
        <v>138</v>
      </c>
      <c r="H14" s="306">
        <v>0</v>
      </c>
      <c r="I14" s="306">
        <v>8000000000</v>
      </c>
      <c r="J14" s="153"/>
    </row>
    <row r="15" spans="1:12" s="155" customFormat="1" ht="30.75" customHeight="1" x14ac:dyDescent="0.25">
      <c r="A15" s="156" t="s">
        <v>104</v>
      </c>
      <c r="B15" s="162">
        <v>1599</v>
      </c>
      <c r="C15" s="134" t="s">
        <v>93</v>
      </c>
      <c r="D15" s="157" t="s">
        <v>92</v>
      </c>
      <c r="E15" s="149">
        <v>2018011000703</v>
      </c>
      <c r="F15" s="335">
        <v>11</v>
      </c>
      <c r="G15" s="158" t="s">
        <v>139</v>
      </c>
      <c r="H15" s="159">
        <v>1000000000</v>
      </c>
      <c r="I15" s="159">
        <v>2500000000</v>
      </c>
      <c r="J15" s="153"/>
    </row>
    <row r="16" spans="1:12" ht="24" customHeight="1" x14ac:dyDescent="0.25">
      <c r="A16" s="857" t="s">
        <v>140</v>
      </c>
      <c r="B16" s="858"/>
      <c r="C16" s="858"/>
      <c r="D16" s="858"/>
      <c r="E16" s="858"/>
      <c r="F16" s="858"/>
      <c r="G16" s="859"/>
      <c r="H16" s="163">
        <f>SUM(H4:H15)</f>
        <v>262955226159</v>
      </c>
      <c r="I16" s="163">
        <f>SUM(I4:I15)</f>
        <v>286500000000</v>
      </c>
    </row>
    <row r="17" spans="8:8" x14ac:dyDescent="0.25">
      <c r="H17" s="164"/>
    </row>
    <row r="18" spans="8:8" x14ac:dyDescent="0.25">
      <c r="H18" s="165"/>
    </row>
  </sheetData>
  <mergeCells count="2">
    <mergeCell ref="B1:H2"/>
    <mergeCell ref="A16:G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7030A0"/>
  </sheetPr>
  <dimension ref="A1:AF109"/>
  <sheetViews>
    <sheetView view="pageBreakPreview" topLeftCell="A76" zoomScale="70" zoomScaleNormal="80" zoomScaleSheetLayoutView="70" zoomScalePageLayoutView="55" workbookViewId="0">
      <selection activeCell="M58" sqref="M58"/>
    </sheetView>
  </sheetViews>
  <sheetFormatPr baseColWidth="10" defaultColWidth="11.42578125" defaultRowHeight="15" x14ac:dyDescent="0.25"/>
  <cols>
    <col min="1" max="1" width="7.42578125" style="231" customWidth="1"/>
    <col min="2" max="2" width="7.5703125" style="231" bestFit="1" customWidth="1"/>
    <col min="3" max="3" width="8" style="231" customWidth="1"/>
    <col min="4" max="4" width="7.42578125" style="231" customWidth="1"/>
    <col min="5" max="5" width="11.7109375" style="231" customWidth="1"/>
    <col min="6" max="6" width="7.5703125" style="231" customWidth="1"/>
    <col min="7" max="7" width="13.28515625" style="231" customWidth="1"/>
    <col min="8" max="9" width="8.5703125" style="231" customWidth="1"/>
    <col min="10" max="10" width="20.5703125" style="231" customWidth="1"/>
    <col min="11" max="11" width="83.85546875" style="593" customWidth="1"/>
    <col min="12" max="12" width="14.5703125" style="231" customWidth="1"/>
    <col min="13" max="13" width="35.7109375" style="231" customWidth="1"/>
    <col min="14" max="14" width="38.42578125" style="231" customWidth="1"/>
    <col min="15" max="15" width="27.7109375" style="231" customWidth="1"/>
    <col min="16" max="16" width="35.28515625" style="231" customWidth="1"/>
    <col min="17" max="17" width="29" style="231" customWidth="1"/>
    <col min="18" max="18" width="27.7109375" style="231" customWidth="1"/>
    <col min="19" max="19" width="35.7109375" style="231" bestFit="1" customWidth="1"/>
    <col min="20" max="20" width="23.28515625" style="231" customWidth="1"/>
    <col min="21" max="21" width="31.28515625" style="232" bestFit="1" customWidth="1"/>
    <col min="22" max="22" width="21.7109375" style="603" customWidth="1"/>
    <col min="23" max="23" width="21.7109375" style="233" customWidth="1"/>
    <col min="24" max="24" width="25.85546875" style="233" bestFit="1" customWidth="1"/>
    <col min="25" max="25" width="37.42578125" style="233" customWidth="1"/>
    <col min="26" max="26" width="27.28515625" style="233" customWidth="1"/>
    <col min="27" max="27" width="34.7109375" style="233" customWidth="1"/>
    <col min="28" max="28" width="20.85546875" style="233" customWidth="1"/>
    <col min="29" max="29" width="21" style="233" customWidth="1"/>
    <col min="30" max="30" width="21.7109375" style="233" customWidth="1"/>
    <col min="31" max="31" width="16.28515625" style="233" customWidth="1"/>
    <col min="32" max="32" width="11.42578125" style="233"/>
    <col min="33" max="16384" width="11.42578125" style="231"/>
  </cols>
  <sheetData>
    <row r="1" spans="1:29" s="227" customFormat="1" ht="15" customHeight="1" x14ac:dyDescent="0.3">
      <c r="A1" s="876" t="s">
        <v>1</v>
      </c>
      <c r="B1" s="877"/>
      <c r="C1" s="877"/>
      <c r="D1" s="877"/>
      <c r="E1" s="877"/>
      <c r="F1" s="877"/>
      <c r="G1" s="878"/>
      <c r="H1" s="889" t="s">
        <v>289</v>
      </c>
      <c r="I1" s="889"/>
      <c r="J1" s="889"/>
      <c r="K1" s="889"/>
      <c r="L1" s="889"/>
      <c r="M1" s="889"/>
      <c r="N1" s="889"/>
      <c r="O1" s="889"/>
      <c r="P1" s="889"/>
      <c r="Q1" s="880" t="s">
        <v>5</v>
      </c>
      <c r="R1" s="880"/>
      <c r="S1" s="887" t="s">
        <v>102</v>
      </c>
      <c r="T1" s="887"/>
      <c r="U1" s="887"/>
      <c r="V1" s="887"/>
      <c r="W1" s="887"/>
      <c r="X1" s="887"/>
      <c r="Y1" s="887"/>
      <c r="Z1" s="887"/>
      <c r="AA1" s="887"/>
      <c r="AB1" s="887"/>
      <c r="AC1" s="887"/>
    </row>
    <row r="2" spans="1:29" s="227" customFormat="1" ht="15" customHeight="1" x14ac:dyDescent="0.3">
      <c r="A2" s="879" t="s">
        <v>286</v>
      </c>
      <c r="B2" s="879"/>
      <c r="C2" s="879"/>
      <c r="D2" s="879"/>
      <c r="E2" s="879"/>
      <c r="F2" s="879"/>
      <c r="G2" s="879"/>
      <c r="H2" s="889"/>
      <c r="I2" s="889"/>
      <c r="J2" s="889"/>
      <c r="K2" s="889"/>
      <c r="L2" s="889"/>
      <c r="M2" s="889"/>
      <c r="N2" s="889"/>
      <c r="O2" s="889"/>
      <c r="P2" s="889"/>
      <c r="Q2" s="880"/>
      <c r="R2" s="880"/>
      <c r="S2" s="887"/>
      <c r="T2" s="887"/>
      <c r="U2" s="887"/>
      <c r="V2" s="887"/>
      <c r="W2" s="887"/>
      <c r="X2" s="887"/>
      <c r="Y2" s="887"/>
      <c r="Z2" s="887"/>
      <c r="AA2" s="887"/>
      <c r="AB2" s="887"/>
      <c r="AC2" s="887"/>
    </row>
    <row r="3" spans="1:29" s="227" customFormat="1" ht="15" customHeight="1" x14ac:dyDescent="0.3">
      <c r="A3" s="879" t="s">
        <v>287</v>
      </c>
      <c r="B3" s="879"/>
      <c r="C3" s="879"/>
      <c r="D3" s="879"/>
      <c r="E3" s="879"/>
      <c r="F3" s="879"/>
      <c r="G3" s="879"/>
      <c r="H3" s="889" t="s">
        <v>290</v>
      </c>
      <c r="I3" s="889"/>
      <c r="J3" s="889"/>
      <c r="K3" s="889"/>
      <c r="L3" s="889"/>
      <c r="M3" s="889"/>
      <c r="N3" s="889"/>
      <c r="O3" s="889"/>
      <c r="P3" s="889"/>
      <c r="Q3" s="880"/>
      <c r="R3" s="880"/>
      <c r="S3" s="887"/>
      <c r="T3" s="887"/>
      <c r="U3" s="887"/>
      <c r="V3" s="887"/>
      <c r="W3" s="887"/>
      <c r="X3" s="887"/>
      <c r="Y3" s="887"/>
      <c r="Z3" s="887"/>
      <c r="AA3" s="887"/>
      <c r="AB3" s="887"/>
      <c r="AC3" s="887"/>
    </row>
    <row r="4" spans="1:29" s="227" customFormat="1" ht="21" customHeight="1" x14ac:dyDescent="0.3">
      <c r="A4" s="890" t="s">
        <v>288</v>
      </c>
      <c r="B4" s="891"/>
      <c r="C4" s="891"/>
      <c r="D4" s="891"/>
      <c r="E4" s="891"/>
      <c r="F4" s="891"/>
      <c r="G4" s="892"/>
      <c r="H4" s="889"/>
      <c r="I4" s="889"/>
      <c r="J4" s="889"/>
      <c r="K4" s="889"/>
      <c r="L4" s="889"/>
      <c r="M4" s="889"/>
      <c r="N4" s="889"/>
      <c r="O4" s="889"/>
      <c r="P4" s="889"/>
      <c r="Q4" s="880"/>
      <c r="R4" s="880"/>
      <c r="S4" s="887"/>
      <c r="T4" s="887"/>
      <c r="U4" s="887"/>
      <c r="V4" s="887"/>
      <c r="W4" s="887"/>
      <c r="X4" s="887"/>
      <c r="Y4" s="887"/>
      <c r="Z4" s="887"/>
      <c r="AA4" s="887"/>
      <c r="AB4" s="887"/>
      <c r="AC4" s="887"/>
    </row>
    <row r="5" spans="1:29" s="522" customFormat="1" ht="23.25" customHeight="1" x14ac:dyDescent="0.25">
      <c r="A5" s="518"/>
      <c r="B5" s="519"/>
      <c r="C5" s="519"/>
      <c r="D5" s="519"/>
      <c r="E5" s="519"/>
      <c r="F5" s="519"/>
      <c r="G5" s="519"/>
      <c r="H5" s="520"/>
      <c r="I5" s="520"/>
      <c r="J5" s="520"/>
      <c r="K5" s="521"/>
      <c r="L5" s="893" t="s">
        <v>191</v>
      </c>
      <c r="M5" s="893"/>
      <c r="N5" s="893"/>
      <c r="O5" s="893"/>
      <c r="P5" s="893"/>
      <c r="Q5" s="893"/>
      <c r="R5" s="893"/>
      <c r="S5" s="887"/>
      <c r="T5" s="887"/>
      <c r="U5" s="887"/>
      <c r="V5" s="887"/>
      <c r="W5" s="887"/>
      <c r="X5" s="887"/>
      <c r="Y5" s="887"/>
      <c r="Z5" s="887"/>
      <c r="AA5" s="887"/>
      <c r="AB5" s="887"/>
      <c r="AC5" s="887"/>
    </row>
    <row r="6" spans="1:29" s="522" customFormat="1" ht="43.5" customHeight="1" x14ac:dyDescent="0.25">
      <c r="A6" s="883" t="s">
        <v>103</v>
      </c>
      <c r="B6" s="884"/>
      <c r="C6" s="884"/>
      <c r="D6" s="884"/>
      <c r="E6" s="884"/>
      <c r="F6" s="884"/>
      <c r="G6" s="885" t="s">
        <v>108</v>
      </c>
      <c r="H6" s="885"/>
      <c r="I6" s="885"/>
      <c r="J6" s="885"/>
      <c r="K6" s="886"/>
      <c r="L6" s="894" t="s">
        <v>7</v>
      </c>
      <c r="M6" s="895"/>
      <c r="N6" s="523">
        <v>0</v>
      </c>
      <c r="O6" s="524"/>
      <c r="P6" s="525" t="s">
        <v>8</v>
      </c>
      <c r="Q6" s="523">
        <v>104433000000</v>
      </c>
      <c r="R6" s="526"/>
      <c r="S6" s="887"/>
      <c r="T6" s="887"/>
      <c r="U6" s="887"/>
      <c r="V6" s="887"/>
      <c r="W6" s="887"/>
      <c r="X6" s="887"/>
      <c r="Y6" s="887"/>
      <c r="Z6" s="887"/>
      <c r="AA6" s="887"/>
      <c r="AB6" s="887"/>
      <c r="AC6" s="887"/>
    </row>
    <row r="7" spans="1:29" s="522" customFormat="1" ht="25.5" customHeight="1" x14ac:dyDescent="0.25">
      <c r="A7" s="527"/>
      <c r="B7" s="528"/>
      <c r="C7" s="528"/>
      <c r="D7" s="528"/>
      <c r="E7" s="528"/>
      <c r="F7" s="528"/>
      <c r="G7" s="528"/>
      <c r="H7" s="528"/>
      <c r="I7" s="528"/>
      <c r="J7" s="528"/>
      <c r="K7" s="529"/>
      <c r="L7" s="881" t="s">
        <v>9</v>
      </c>
      <c r="M7" s="882"/>
      <c r="N7" s="530">
        <v>0</v>
      </c>
      <c r="O7" s="531"/>
      <c r="P7" s="532" t="s">
        <v>10</v>
      </c>
      <c r="Q7" s="530">
        <v>0</v>
      </c>
      <c r="R7" s="529"/>
      <c r="S7" s="887"/>
      <c r="T7" s="887"/>
      <c r="U7" s="887"/>
      <c r="V7" s="887"/>
      <c r="W7" s="887"/>
      <c r="X7" s="887"/>
      <c r="Y7" s="887"/>
      <c r="Z7" s="887"/>
      <c r="AA7" s="887"/>
      <c r="AB7" s="887"/>
      <c r="AC7" s="887"/>
    </row>
    <row r="8" spans="1:29" s="538" customFormat="1" ht="26.25" customHeight="1" x14ac:dyDescent="0.25">
      <c r="A8" s="896" t="s">
        <v>11</v>
      </c>
      <c r="B8" s="897"/>
      <c r="C8" s="897"/>
      <c r="D8" s="897"/>
      <c r="E8" s="897"/>
      <c r="F8" s="897"/>
      <c r="G8" s="897"/>
      <c r="H8" s="898">
        <v>2018011000669</v>
      </c>
      <c r="I8" s="898"/>
      <c r="J8" s="898"/>
      <c r="K8" s="899"/>
      <c r="L8" s="868"/>
      <c r="M8" s="869"/>
      <c r="N8" s="533"/>
      <c r="O8" s="534"/>
      <c r="P8" s="535"/>
      <c r="Q8" s="536"/>
      <c r="R8" s="537"/>
      <c r="S8" s="887"/>
      <c r="T8" s="887"/>
      <c r="U8" s="887"/>
      <c r="V8" s="887"/>
      <c r="W8" s="887"/>
      <c r="X8" s="887"/>
      <c r="Y8" s="887"/>
      <c r="Z8" s="887"/>
      <c r="AA8" s="887"/>
      <c r="AB8" s="887"/>
      <c r="AC8" s="887"/>
    </row>
    <row r="9" spans="1:29" s="522" customFormat="1" ht="22.5" customHeight="1" x14ac:dyDescent="0.25">
      <c r="A9" s="539"/>
      <c r="B9" s="540"/>
      <c r="C9" s="540"/>
      <c r="D9" s="540"/>
      <c r="E9" s="540"/>
      <c r="F9" s="540"/>
      <c r="G9" s="540"/>
      <c r="H9" s="541"/>
      <c r="I9" s="541"/>
      <c r="J9" s="541"/>
      <c r="K9" s="542"/>
      <c r="L9" s="870" t="s">
        <v>20</v>
      </c>
      <c r="M9" s="871"/>
      <c r="N9" s="543">
        <f>+N6+N7+Q6+Q7</f>
        <v>104433000000</v>
      </c>
      <c r="O9" s="544"/>
      <c r="P9" s="545"/>
      <c r="Q9" s="545"/>
      <c r="R9" s="546"/>
      <c r="S9" s="888"/>
      <c r="T9" s="888"/>
      <c r="U9" s="888"/>
      <c r="V9" s="888"/>
      <c r="W9" s="888"/>
      <c r="X9" s="888"/>
      <c r="Y9" s="888"/>
      <c r="Z9" s="888"/>
      <c r="AA9" s="888"/>
      <c r="AB9" s="888"/>
      <c r="AC9" s="888"/>
    </row>
    <row r="10" spans="1:29" s="547" customFormat="1" ht="45" customHeight="1" x14ac:dyDescent="0.2">
      <c r="A10" s="863" t="s">
        <v>57</v>
      </c>
      <c r="B10" s="863"/>
      <c r="C10" s="863"/>
      <c r="D10" s="863"/>
      <c r="E10" s="863"/>
      <c r="F10" s="863"/>
      <c r="G10" s="863" t="s">
        <v>145</v>
      </c>
      <c r="H10" s="863" t="s">
        <v>23</v>
      </c>
      <c r="I10" s="863"/>
      <c r="J10" s="872" t="s">
        <v>24</v>
      </c>
      <c r="K10" s="872"/>
      <c r="L10" s="867" t="s">
        <v>186</v>
      </c>
      <c r="M10" s="867" t="s">
        <v>26</v>
      </c>
      <c r="N10" s="867" t="s">
        <v>27</v>
      </c>
      <c r="O10" s="867" t="s">
        <v>28</v>
      </c>
      <c r="P10" s="867" t="s">
        <v>56</v>
      </c>
      <c r="Q10" s="867" t="s">
        <v>30</v>
      </c>
      <c r="R10" s="867" t="s">
        <v>31</v>
      </c>
      <c r="S10" s="863" t="s">
        <v>251</v>
      </c>
      <c r="T10" s="863"/>
      <c r="U10" s="863" t="s">
        <v>187</v>
      </c>
      <c r="V10" s="866" t="s">
        <v>13</v>
      </c>
      <c r="W10" s="863" t="s">
        <v>52</v>
      </c>
      <c r="X10" s="863" t="s">
        <v>14</v>
      </c>
      <c r="Y10" s="863" t="s">
        <v>15</v>
      </c>
      <c r="Z10" s="863" t="s">
        <v>16</v>
      </c>
      <c r="AA10" s="863" t="s">
        <v>17</v>
      </c>
      <c r="AB10" s="863" t="s">
        <v>18</v>
      </c>
      <c r="AC10" s="863" t="s">
        <v>19</v>
      </c>
    </row>
    <row r="11" spans="1:29" s="547" customFormat="1" ht="32.450000000000003" customHeight="1" x14ac:dyDescent="0.2">
      <c r="A11" s="696" t="s">
        <v>32</v>
      </c>
      <c r="B11" s="696" t="s">
        <v>33</v>
      </c>
      <c r="C11" s="696" t="s">
        <v>34</v>
      </c>
      <c r="D11" s="696" t="s">
        <v>188</v>
      </c>
      <c r="E11" s="696" t="s">
        <v>142</v>
      </c>
      <c r="F11" s="696" t="s">
        <v>70</v>
      </c>
      <c r="G11" s="863"/>
      <c r="H11" s="696" t="s">
        <v>35</v>
      </c>
      <c r="I11" s="696" t="s">
        <v>36</v>
      </c>
      <c r="J11" s="694" t="s">
        <v>37</v>
      </c>
      <c r="K11" s="694" t="s">
        <v>38</v>
      </c>
      <c r="L11" s="867"/>
      <c r="M11" s="867"/>
      <c r="N11" s="867"/>
      <c r="O11" s="867"/>
      <c r="P11" s="867"/>
      <c r="Q11" s="867"/>
      <c r="R11" s="867"/>
      <c r="S11" s="694" t="s">
        <v>94</v>
      </c>
      <c r="T11" s="694" t="s">
        <v>95</v>
      </c>
      <c r="U11" s="863"/>
      <c r="V11" s="866"/>
      <c r="W11" s="863"/>
      <c r="X11" s="863"/>
      <c r="Y11" s="863"/>
      <c r="Z11" s="863"/>
      <c r="AA11" s="863"/>
      <c r="AB11" s="863"/>
      <c r="AC11" s="863"/>
    </row>
    <row r="12" spans="1:29" s="196" customFormat="1" ht="48" customHeight="1" x14ac:dyDescent="0.25">
      <c r="A12" s="191"/>
      <c r="B12" s="191"/>
      <c r="C12" s="191"/>
      <c r="D12" s="191"/>
      <c r="E12" s="191"/>
      <c r="F12" s="191"/>
      <c r="G12" s="191"/>
      <c r="H12" s="191"/>
      <c r="I12" s="191"/>
      <c r="J12" s="699"/>
      <c r="K12" s="548" t="s">
        <v>252</v>
      </c>
      <c r="L12" s="221"/>
      <c r="M12" s="175"/>
      <c r="N12" s="175"/>
      <c r="O12" s="175"/>
      <c r="P12" s="175"/>
      <c r="Q12" s="175"/>
      <c r="R12" s="175"/>
      <c r="S12" s="175"/>
      <c r="T12" s="175"/>
      <c r="U12" s="549"/>
      <c r="V12" s="550"/>
      <c r="W12" s="551"/>
      <c r="X12" s="699"/>
      <c r="Y12" s="699"/>
      <c r="Z12" s="699"/>
      <c r="AA12" s="699"/>
      <c r="AB12" s="552"/>
      <c r="AC12" s="191"/>
    </row>
    <row r="13" spans="1:29" s="196" customFormat="1" ht="21" customHeight="1" x14ac:dyDescent="0.25">
      <c r="A13" s="191">
        <v>1501</v>
      </c>
      <c r="B13" s="192" t="s">
        <v>93</v>
      </c>
      <c r="C13" s="191">
        <v>17</v>
      </c>
      <c r="D13" s="191">
        <v>0</v>
      </c>
      <c r="E13" s="226" t="s">
        <v>144</v>
      </c>
      <c r="F13" s="192"/>
      <c r="G13" s="191"/>
      <c r="H13" s="193"/>
      <c r="I13" s="193"/>
      <c r="J13" s="191"/>
      <c r="K13" s="553" t="s">
        <v>253</v>
      </c>
      <c r="L13" s="701"/>
      <c r="M13" s="175">
        <f>+M14</f>
        <v>84558080715.529999</v>
      </c>
      <c r="N13" s="175">
        <f t="shared" ref="N13:R13" si="0">+N14</f>
        <v>84558080715.529999</v>
      </c>
      <c r="O13" s="175">
        <f t="shared" si="0"/>
        <v>0</v>
      </c>
      <c r="P13" s="175">
        <f t="shared" si="0"/>
        <v>84558080715.529999</v>
      </c>
      <c r="Q13" s="175">
        <f t="shared" si="0"/>
        <v>0</v>
      </c>
      <c r="R13" s="175">
        <f t="shared" si="0"/>
        <v>84558080715.529999</v>
      </c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</row>
    <row r="14" spans="1:29" s="196" customFormat="1" ht="18" customHeight="1" x14ac:dyDescent="0.25">
      <c r="A14" s="191">
        <v>1501</v>
      </c>
      <c r="B14" s="192" t="s">
        <v>93</v>
      </c>
      <c r="C14" s="191">
        <v>17</v>
      </c>
      <c r="D14" s="191">
        <v>0</v>
      </c>
      <c r="E14" s="226" t="s">
        <v>144</v>
      </c>
      <c r="F14" s="192" t="s">
        <v>106</v>
      </c>
      <c r="G14" s="191"/>
      <c r="H14" s="193"/>
      <c r="I14" s="193"/>
      <c r="J14" s="191"/>
      <c r="K14" s="553" t="s">
        <v>164</v>
      </c>
      <c r="L14" s="701"/>
      <c r="M14" s="175">
        <f>M15+M18+M21+M24+M27+M31+M34+M36+M39+M41+M43</f>
        <v>84558080715.529999</v>
      </c>
      <c r="N14" s="175">
        <f t="shared" ref="N14:R14" si="1">N15+N18+N21+N24+N27+N31+N34+N36+N39+N41+N43</f>
        <v>84558080715.529999</v>
      </c>
      <c r="O14" s="175">
        <f t="shared" si="1"/>
        <v>0</v>
      </c>
      <c r="P14" s="175">
        <f t="shared" si="1"/>
        <v>84558080715.529999</v>
      </c>
      <c r="Q14" s="175">
        <f t="shared" si="1"/>
        <v>0</v>
      </c>
      <c r="R14" s="175">
        <f t="shared" si="1"/>
        <v>84558080715.529999</v>
      </c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</row>
    <row r="15" spans="1:29" s="190" customFormat="1" ht="48" customHeight="1" x14ac:dyDescent="0.25">
      <c r="A15" s="699"/>
      <c r="B15" s="199"/>
      <c r="C15" s="699"/>
      <c r="D15" s="699"/>
      <c r="E15" s="554"/>
      <c r="F15" s="199"/>
      <c r="G15" s="699"/>
      <c r="H15" s="699"/>
      <c r="I15" s="699"/>
      <c r="J15" s="699">
        <v>1</v>
      </c>
      <c r="K15" s="548" t="s">
        <v>2993</v>
      </c>
      <c r="L15" s="699"/>
      <c r="M15" s="175">
        <f t="shared" ref="M15:R15" si="2">SUM(M16:M17)</f>
        <v>9771363366.6100006</v>
      </c>
      <c r="N15" s="175">
        <f t="shared" si="2"/>
        <v>9771363366.6100006</v>
      </c>
      <c r="O15" s="175">
        <f t="shared" si="2"/>
        <v>0</v>
      </c>
      <c r="P15" s="175">
        <f t="shared" si="2"/>
        <v>9771363366.6100006</v>
      </c>
      <c r="Q15" s="175">
        <f t="shared" si="2"/>
        <v>0</v>
      </c>
      <c r="R15" s="175">
        <f t="shared" si="2"/>
        <v>9771363366.6100006</v>
      </c>
      <c r="S15" s="175"/>
      <c r="T15" s="175"/>
      <c r="U15" s="555"/>
      <c r="V15" s="556"/>
      <c r="W15" s="557"/>
      <c r="X15" s="558"/>
      <c r="Y15" s="701"/>
      <c r="Z15" s="701"/>
      <c r="AA15" s="559"/>
      <c r="AB15" s="560"/>
      <c r="AC15" s="699"/>
    </row>
    <row r="16" spans="1:29" s="196" customFormat="1" ht="36.75" customHeight="1" x14ac:dyDescent="0.25">
      <c r="A16" s="191">
        <v>1501</v>
      </c>
      <c r="B16" s="192" t="s">
        <v>93</v>
      </c>
      <c r="C16" s="191">
        <v>17</v>
      </c>
      <c r="D16" s="191">
        <v>0</v>
      </c>
      <c r="E16" s="226">
        <v>1501019</v>
      </c>
      <c r="F16" s="192" t="s">
        <v>106</v>
      </c>
      <c r="G16" s="191">
        <v>11</v>
      </c>
      <c r="H16" s="191" t="s">
        <v>39</v>
      </c>
      <c r="I16" s="191"/>
      <c r="J16" s="191" t="s">
        <v>40</v>
      </c>
      <c r="K16" s="561" t="s">
        <v>192</v>
      </c>
      <c r="L16" s="191">
        <v>1</v>
      </c>
      <c r="M16" s="195">
        <v>9318982414.3500004</v>
      </c>
      <c r="N16" s="195">
        <f>+L16*M16</f>
        <v>9318982414.3500004</v>
      </c>
      <c r="O16" s="195">
        <v>0</v>
      </c>
      <c r="P16" s="195">
        <f t="shared" ref="P16" si="3">+N16+O16</f>
        <v>9318982414.3500004</v>
      </c>
      <c r="Q16" s="195">
        <v>0</v>
      </c>
      <c r="R16" s="195">
        <f t="shared" ref="R16" si="4">+P16-Q16</f>
        <v>9318982414.3500004</v>
      </c>
      <c r="S16" s="175"/>
      <c r="T16" s="175"/>
      <c r="U16" s="562"/>
      <c r="V16" s="563"/>
      <c r="W16" s="564"/>
      <c r="X16" s="565"/>
      <c r="Y16" s="221"/>
      <c r="Z16" s="221"/>
      <c r="AA16" s="566"/>
      <c r="AB16" s="567"/>
      <c r="AC16" s="191"/>
    </row>
    <row r="17" spans="1:29" s="196" customFormat="1" ht="33" customHeight="1" x14ac:dyDescent="0.25">
      <c r="A17" s="191">
        <v>1501</v>
      </c>
      <c r="B17" s="192" t="s">
        <v>93</v>
      </c>
      <c r="C17" s="191">
        <v>17</v>
      </c>
      <c r="D17" s="191">
        <v>0</v>
      </c>
      <c r="E17" s="226">
        <v>1501019</v>
      </c>
      <c r="F17" s="192" t="s">
        <v>106</v>
      </c>
      <c r="G17" s="191">
        <v>11</v>
      </c>
      <c r="H17" s="191" t="s">
        <v>39</v>
      </c>
      <c r="I17" s="191"/>
      <c r="J17" s="191" t="s">
        <v>41</v>
      </c>
      <c r="K17" s="561" t="s">
        <v>2992</v>
      </c>
      <c r="L17" s="191">
        <v>1</v>
      </c>
      <c r="M17" s="195">
        <v>452380952.25999999</v>
      </c>
      <c r="N17" s="195">
        <f t="shared" ref="N17" si="5">+L17*M17</f>
        <v>452380952.25999999</v>
      </c>
      <c r="O17" s="195">
        <v>0</v>
      </c>
      <c r="P17" s="195">
        <f t="shared" ref="P17" si="6">+N17+O17</f>
        <v>452380952.25999999</v>
      </c>
      <c r="Q17" s="195">
        <v>0</v>
      </c>
      <c r="R17" s="195">
        <f t="shared" ref="R17" si="7">+P17-Q17</f>
        <v>452380952.25999999</v>
      </c>
      <c r="S17" s="175"/>
      <c r="T17" s="175"/>
      <c r="U17" s="562"/>
      <c r="V17" s="563"/>
      <c r="W17" s="564"/>
      <c r="X17" s="565"/>
      <c r="Y17" s="221"/>
      <c r="Z17" s="221"/>
      <c r="AA17" s="566"/>
      <c r="AB17" s="567"/>
      <c r="AC17" s="191"/>
    </row>
    <row r="18" spans="1:29" s="190" customFormat="1" ht="54" x14ac:dyDescent="0.25">
      <c r="A18" s="699"/>
      <c r="B18" s="199"/>
      <c r="C18" s="699"/>
      <c r="D18" s="699"/>
      <c r="E18" s="554"/>
      <c r="F18" s="199"/>
      <c r="G18" s="191"/>
      <c r="H18" s="699"/>
      <c r="I18" s="699"/>
      <c r="J18" s="699">
        <v>2</v>
      </c>
      <c r="K18" s="548" t="s">
        <v>193</v>
      </c>
      <c r="L18" s="699">
        <v>1</v>
      </c>
      <c r="M18" s="175">
        <f>SUM(M19:M20)</f>
        <v>11708742758.039999</v>
      </c>
      <c r="N18" s="175">
        <f t="shared" ref="N18:R18" si="8">SUM(N19:N20)</f>
        <v>11708742758.039999</v>
      </c>
      <c r="O18" s="175">
        <f t="shared" si="8"/>
        <v>0</v>
      </c>
      <c r="P18" s="175">
        <f t="shared" si="8"/>
        <v>11708742758.039999</v>
      </c>
      <c r="Q18" s="175">
        <f t="shared" si="8"/>
        <v>0</v>
      </c>
      <c r="R18" s="175">
        <f t="shared" si="8"/>
        <v>11708742758.039999</v>
      </c>
      <c r="S18" s="175"/>
      <c r="T18" s="175"/>
      <c r="U18" s="175"/>
      <c r="V18" s="556"/>
      <c r="W18" s="557"/>
      <c r="X18" s="558"/>
      <c r="Y18" s="701"/>
      <c r="Z18" s="701"/>
      <c r="AA18" s="559"/>
      <c r="AB18" s="560"/>
      <c r="AC18" s="699"/>
    </row>
    <row r="19" spans="1:29" s="196" customFormat="1" ht="48" customHeight="1" x14ac:dyDescent="0.25">
      <c r="A19" s="191">
        <v>1501</v>
      </c>
      <c r="B19" s="192" t="s">
        <v>93</v>
      </c>
      <c r="C19" s="191">
        <v>17</v>
      </c>
      <c r="D19" s="191">
        <v>0</v>
      </c>
      <c r="E19" s="226">
        <v>1501019</v>
      </c>
      <c r="F19" s="192" t="s">
        <v>106</v>
      </c>
      <c r="G19" s="191">
        <v>11</v>
      </c>
      <c r="H19" s="191" t="s">
        <v>39</v>
      </c>
      <c r="I19" s="191"/>
      <c r="J19" s="191" t="s">
        <v>47</v>
      </c>
      <c r="K19" s="561" t="s">
        <v>254</v>
      </c>
      <c r="L19" s="191">
        <v>1</v>
      </c>
      <c r="M19" s="195">
        <v>11155714188.41</v>
      </c>
      <c r="N19" s="195">
        <f t="shared" ref="N19:N20" si="9">+L19*M19</f>
        <v>11155714188.41</v>
      </c>
      <c r="O19" s="195">
        <v>0</v>
      </c>
      <c r="P19" s="195">
        <f t="shared" ref="P19:P20" si="10">+N19+O19</f>
        <v>11155714188.41</v>
      </c>
      <c r="Q19" s="195">
        <v>0</v>
      </c>
      <c r="R19" s="195">
        <f t="shared" ref="R19:R20" si="11">+P19-Q19</f>
        <v>11155714188.41</v>
      </c>
      <c r="S19" s="175"/>
      <c r="T19" s="175"/>
      <c r="U19" s="562"/>
      <c r="V19" s="563"/>
      <c r="W19" s="564"/>
      <c r="X19" s="565"/>
      <c r="Y19" s="221"/>
      <c r="Z19" s="221"/>
      <c r="AA19" s="566"/>
      <c r="AB19" s="567"/>
      <c r="AC19" s="191"/>
    </row>
    <row r="20" spans="1:29" s="196" customFormat="1" ht="48" customHeight="1" x14ac:dyDescent="0.25">
      <c r="A20" s="191">
        <v>1501</v>
      </c>
      <c r="B20" s="192" t="s">
        <v>93</v>
      </c>
      <c r="C20" s="191">
        <v>17</v>
      </c>
      <c r="D20" s="191">
        <v>0</v>
      </c>
      <c r="E20" s="226">
        <v>1501019</v>
      </c>
      <c r="F20" s="192" t="s">
        <v>106</v>
      </c>
      <c r="G20" s="191">
        <v>11</v>
      </c>
      <c r="H20" s="191" t="s">
        <v>39</v>
      </c>
      <c r="I20" s="191"/>
      <c r="J20" s="191" t="s">
        <v>185</v>
      </c>
      <c r="K20" s="561" t="s">
        <v>194</v>
      </c>
      <c r="L20" s="191">
        <v>1</v>
      </c>
      <c r="M20" s="195">
        <v>553028569.63</v>
      </c>
      <c r="N20" s="195">
        <f t="shared" si="9"/>
        <v>553028569.63</v>
      </c>
      <c r="O20" s="195">
        <v>0</v>
      </c>
      <c r="P20" s="195">
        <f t="shared" si="10"/>
        <v>553028569.63</v>
      </c>
      <c r="Q20" s="195">
        <v>0</v>
      </c>
      <c r="R20" s="195">
        <f t="shared" si="11"/>
        <v>553028569.63</v>
      </c>
      <c r="S20" s="175"/>
      <c r="T20" s="175"/>
      <c r="U20" s="562"/>
      <c r="V20" s="563"/>
      <c r="W20" s="564"/>
      <c r="X20" s="565"/>
      <c r="Y20" s="221"/>
      <c r="Z20" s="221"/>
      <c r="AA20" s="566"/>
      <c r="AB20" s="567"/>
      <c r="AC20" s="191"/>
    </row>
    <row r="21" spans="1:29" s="190" customFormat="1" ht="54" customHeight="1" x14ac:dyDescent="0.25">
      <c r="A21" s="699"/>
      <c r="B21" s="199"/>
      <c r="C21" s="699"/>
      <c r="D21" s="699"/>
      <c r="E21" s="554"/>
      <c r="F21" s="199"/>
      <c r="G21" s="191"/>
      <c r="H21" s="699"/>
      <c r="I21" s="699"/>
      <c r="J21" s="699">
        <v>3</v>
      </c>
      <c r="K21" s="548" t="s">
        <v>229</v>
      </c>
      <c r="L21" s="699"/>
      <c r="M21" s="175">
        <f>+M22+M23</f>
        <v>3258737112.98</v>
      </c>
      <c r="N21" s="175">
        <f t="shared" ref="N21:R21" si="12">+N22+N23</f>
        <v>3258737112.98</v>
      </c>
      <c r="O21" s="175">
        <f t="shared" si="12"/>
        <v>0</v>
      </c>
      <c r="P21" s="175">
        <f t="shared" si="12"/>
        <v>3258737112.98</v>
      </c>
      <c r="Q21" s="175">
        <f t="shared" si="12"/>
        <v>0</v>
      </c>
      <c r="R21" s="175">
        <f t="shared" si="12"/>
        <v>3258737112.98</v>
      </c>
      <c r="S21" s="175"/>
      <c r="T21" s="175"/>
      <c r="U21" s="175"/>
      <c r="V21" s="175"/>
      <c r="W21" s="557"/>
      <c r="X21" s="558"/>
      <c r="Y21" s="701"/>
      <c r="Z21" s="701"/>
      <c r="AA21" s="559"/>
      <c r="AB21" s="560"/>
      <c r="AC21" s="699"/>
    </row>
    <row r="22" spans="1:29" s="196" customFormat="1" ht="38.25" customHeight="1" x14ac:dyDescent="0.25">
      <c r="A22" s="191">
        <v>1501</v>
      </c>
      <c r="B22" s="192" t="s">
        <v>93</v>
      </c>
      <c r="C22" s="191">
        <v>17</v>
      </c>
      <c r="D22" s="191">
        <v>0</v>
      </c>
      <c r="E22" s="226">
        <v>1501019</v>
      </c>
      <c r="F22" s="192" t="s">
        <v>106</v>
      </c>
      <c r="G22" s="191">
        <v>11</v>
      </c>
      <c r="H22" s="191" t="s">
        <v>39</v>
      </c>
      <c r="I22" s="191"/>
      <c r="J22" s="191" t="s">
        <v>42</v>
      </c>
      <c r="K22" s="561" t="s">
        <v>229</v>
      </c>
      <c r="L22" s="191">
        <v>1</v>
      </c>
      <c r="M22" s="195">
        <v>3053635900.7600002</v>
      </c>
      <c r="N22" s="195">
        <f t="shared" ref="N22:N25" si="13">+L22*M22</f>
        <v>3053635900.7600002</v>
      </c>
      <c r="O22" s="195">
        <v>0</v>
      </c>
      <c r="P22" s="195">
        <f>+N22+O22</f>
        <v>3053635900.7600002</v>
      </c>
      <c r="Q22" s="195">
        <v>0</v>
      </c>
      <c r="R22" s="195">
        <f>+P22-Q22</f>
        <v>3053635900.7600002</v>
      </c>
      <c r="S22" s="175"/>
      <c r="T22" s="175"/>
      <c r="U22" s="175"/>
      <c r="V22" s="175"/>
      <c r="W22" s="564"/>
      <c r="X22" s="565"/>
      <c r="Y22" s="221"/>
      <c r="Z22" s="221"/>
      <c r="AA22" s="566"/>
      <c r="AB22" s="567"/>
      <c r="AC22" s="191"/>
    </row>
    <row r="23" spans="1:29" s="196" customFormat="1" ht="36" x14ac:dyDescent="0.25">
      <c r="A23" s="191">
        <v>1501</v>
      </c>
      <c r="B23" s="192" t="s">
        <v>93</v>
      </c>
      <c r="C23" s="191">
        <v>17</v>
      </c>
      <c r="D23" s="191">
        <v>0</v>
      </c>
      <c r="E23" s="226">
        <v>1501019</v>
      </c>
      <c r="F23" s="192" t="s">
        <v>106</v>
      </c>
      <c r="G23" s="191">
        <v>11</v>
      </c>
      <c r="H23" s="191" t="s">
        <v>39</v>
      </c>
      <c r="I23" s="191"/>
      <c r="J23" s="191" t="s">
        <v>203</v>
      </c>
      <c r="K23" s="561" t="s">
        <v>304</v>
      </c>
      <c r="L23" s="191">
        <v>1</v>
      </c>
      <c r="M23" s="195">
        <v>205101212.22</v>
      </c>
      <c r="N23" s="195">
        <f t="shared" si="13"/>
        <v>205101212.22</v>
      </c>
      <c r="O23" s="195">
        <v>0</v>
      </c>
      <c r="P23" s="195">
        <f>+N23+O23</f>
        <v>205101212.22</v>
      </c>
      <c r="Q23" s="195">
        <v>0</v>
      </c>
      <c r="R23" s="195">
        <f>+P23-Q23</f>
        <v>205101212.22</v>
      </c>
      <c r="S23" s="175"/>
      <c r="T23" s="175"/>
      <c r="U23" s="175"/>
      <c r="V23" s="175"/>
      <c r="W23" s="564"/>
      <c r="X23" s="565"/>
      <c r="Y23" s="221"/>
      <c r="Z23" s="221"/>
      <c r="AA23" s="566"/>
      <c r="AB23" s="567"/>
      <c r="AC23" s="191"/>
    </row>
    <row r="24" spans="1:29" s="190" customFormat="1" ht="36" x14ac:dyDescent="0.25">
      <c r="A24" s="699"/>
      <c r="B24" s="199"/>
      <c r="C24" s="699"/>
      <c r="D24" s="699"/>
      <c r="E24" s="554"/>
      <c r="F24" s="199"/>
      <c r="G24" s="191"/>
      <c r="H24" s="699"/>
      <c r="I24" s="699"/>
      <c r="J24" s="699">
        <v>4</v>
      </c>
      <c r="K24" s="548" t="s">
        <v>305</v>
      </c>
      <c r="L24" s="699"/>
      <c r="M24" s="175">
        <f>+M25+M26</f>
        <v>35743894904</v>
      </c>
      <c r="N24" s="175">
        <f t="shared" ref="N24:R24" si="14">+N25+N26</f>
        <v>35743894904</v>
      </c>
      <c r="O24" s="175">
        <f t="shared" si="14"/>
        <v>0</v>
      </c>
      <c r="P24" s="175">
        <f t="shared" si="14"/>
        <v>35743894904</v>
      </c>
      <c r="Q24" s="175">
        <f t="shared" si="14"/>
        <v>0</v>
      </c>
      <c r="R24" s="175">
        <f t="shared" si="14"/>
        <v>35743894904</v>
      </c>
      <c r="S24" s="175"/>
      <c r="T24" s="175"/>
      <c r="U24" s="175"/>
      <c r="V24" s="175"/>
      <c r="W24" s="557"/>
      <c r="X24" s="558"/>
      <c r="Y24" s="701"/>
      <c r="Z24" s="701"/>
      <c r="AA24" s="701"/>
      <c r="AB24" s="560"/>
      <c r="AC24" s="699"/>
    </row>
    <row r="25" spans="1:29" s="196" customFormat="1" ht="36" x14ac:dyDescent="0.25">
      <c r="A25" s="191">
        <v>1501</v>
      </c>
      <c r="B25" s="192" t="s">
        <v>93</v>
      </c>
      <c r="C25" s="191">
        <v>17</v>
      </c>
      <c r="D25" s="191">
        <v>0</v>
      </c>
      <c r="E25" s="226">
        <v>1501019</v>
      </c>
      <c r="F25" s="192" t="s">
        <v>106</v>
      </c>
      <c r="G25" s="191">
        <v>11</v>
      </c>
      <c r="H25" s="191" t="s">
        <v>105</v>
      </c>
      <c r="I25" s="191"/>
      <c r="J25" s="191" t="s">
        <v>48</v>
      </c>
      <c r="K25" s="561" t="s">
        <v>305</v>
      </c>
      <c r="L25" s="191">
        <v>1</v>
      </c>
      <c r="M25" s="195">
        <v>33199452243.16</v>
      </c>
      <c r="N25" s="195">
        <f t="shared" si="13"/>
        <v>33199452243.16</v>
      </c>
      <c r="O25" s="195">
        <v>0</v>
      </c>
      <c r="P25" s="195">
        <f t="shared" ref="P25" si="15">+N25+O25</f>
        <v>33199452243.16</v>
      </c>
      <c r="Q25" s="195">
        <v>0</v>
      </c>
      <c r="R25" s="195">
        <f t="shared" ref="R25" si="16">+P25-Q25</f>
        <v>33199452243.16</v>
      </c>
      <c r="S25" s="175"/>
      <c r="T25" s="175"/>
      <c r="U25" s="175"/>
      <c r="V25" s="175"/>
      <c r="W25" s="564"/>
      <c r="X25" s="568"/>
      <c r="Y25" s="565"/>
      <c r="Z25" s="565"/>
      <c r="AA25" s="565"/>
      <c r="AB25" s="567"/>
      <c r="AC25" s="191"/>
    </row>
    <row r="26" spans="1:29" s="196" customFormat="1" ht="28.5" customHeight="1" x14ac:dyDescent="0.25">
      <c r="A26" s="191">
        <v>1501</v>
      </c>
      <c r="B26" s="192" t="s">
        <v>93</v>
      </c>
      <c r="C26" s="191">
        <v>17</v>
      </c>
      <c r="D26" s="191">
        <v>0</v>
      </c>
      <c r="E26" s="226">
        <v>1501019</v>
      </c>
      <c r="F26" s="192" t="s">
        <v>106</v>
      </c>
      <c r="G26" s="191">
        <v>11</v>
      </c>
      <c r="H26" s="191" t="s">
        <v>39</v>
      </c>
      <c r="I26" s="191"/>
      <c r="J26" s="191" t="s">
        <v>49</v>
      </c>
      <c r="K26" s="561" t="s">
        <v>306</v>
      </c>
      <c r="L26" s="191">
        <v>1</v>
      </c>
      <c r="M26" s="195">
        <v>2544442660.8400002</v>
      </c>
      <c r="N26" s="195">
        <f t="shared" ref="N26" si="17">+L26*M26</f>
        <v>2544442660.8400002</v>
      </c>
      <c r="O26" s="195">
        <v>0</v>
      </c>
      <c r="P26" s="195">
        <f>+N26+O26</f>
        <v>2544442660.8400002</v>
      </c>
      <c r="Q26" s="195">
        <v>0</v>
      </c>
      <c r="R26" s="195">
        <f>+P26-Q26</f>
        <v>2544442660.8400002</v>
      </c>
      <c r="S26" s="175"/>
      <c r="T26" s="175"/>
      <c r="U26" s="175"/>
      <c r="V26" s="175"/>
      <c r="W26" s="564"/>
      <c r="X26" s="568"/>
      <c r="Y26" s="565"/>
      <c r="Z26" s="565"/>
      <c r="AA26" s="565"/>
      <c r="AB26" s="567"/>
      <c r="AC26" s="191"/>
    </row>
    <row r="27" spans="1:29" s="190" customFormat="1" ht="61.5" customHeight="1" x14ac:dyDescent="0.25">
      <c r="A27" s="802"/>
      <c r="B27" s="199"/>
      <c r="C27" s="802"/>
      <c r="D27" s="802"/>
      <c r="E27" s="554"/>
      <c r="F27" s="199"/>
      <c r="G27" s="191"/>
      <c r="H27" s="802"/>
      <c r="I27" s="802"/>
      <c r="J27" s="802">
        <v>5</v>
      </c>
      <c r="K27" s="548" t="s">
        <v>255</v>
      </c>
      <c r="L27" s="802"/>
      <c r="M27" s="175">
        <f t="shared" ref="M27:Q27" si="18">SUM(M28:M30)</f>
        <v>4939000000</v>
      </c>
      <c r="N27" s="175">
        <f t="shared" si="18"/>
        <v>4939000000</v>
      </c>
      <c r="O27" s="175">
        <f t="shared" si="18"/>
        <v>0</v>
      </c>
      <c r="P27" s="175">
        <f t="shared" si="18"/>
        <v>4939000000</v>
      </c>
      <c r="Q27" s="175">
        <f t="shared" si="18"/>
        <v>0</v>
      </c>
      <c r="R27" s="175">
        <f t="shared" ref="R27:R30" si="19">+P27-Q27</f>
        <v>4939000000</v>
      </c>
      <c r="S27" s="175"/>
      <c r="T27" s="175"/>
      <c r="U27" s="175"/>
      <c r="V27" s="556"/>
      <c r="W27" s="557"/>
      <c r="X27" s="558"/>
      <c r="Y27" s="803"/>
      <c r="Z27" s="803"/>
      <c r="AA27" s="559"/>
      <c r="AB27" s="560"/>
      <c r="AC27" s="802"/>
    </row>
    <row r="28" spans="1:29" s="196" customFormat="1" ht="51.75" customHeight="1" x14ac:dyDescent="0.25">
      <c r="A28" s="191">
        <v>1501</v>
      </c>
      <c r="B28" s="192" t="s">
        <v>93</v>
      </c>
      <c r="C28" s="191">
        <v>17</v>
      </c>
      <c r="D28" s="191">
        <v>0</v>
      </c>
      <c r="E28" s="226">
        <v>1501019</v>
      </c>
      <c r="F28" s="192" t="s">
        <v>106</v>
      </c>
      <c r="G28" s="191">
        <v>11</v>
      </c>
      <c r="H28" s="191" t="s">
        <v>39</v>
      </c>
      <c r="I28" s="191"/>
      <c r="J28" s="191" t="s">
        <v>169</v>
      </c>
      <c r="K28" s="561" t="s">
        <v>3036</v>
      </c>
      <c r="L28" s="191">
        <v>1</v>
      </c>
      <c r="M28" s="195">
        <v>4596000000</v>
      </c>
      <c r="N28" s="195">
        <f>+L28*M28</f>
        <v>4596000000</v>
      </c>
      <c r="O28" s="195">
        <v>0</v>
      </c>
      <c r="P28" s="195">
        <f t="shared" ref="P28:P30" si="20">+N28+O28</f>
        <v>4596000000</v>
      </c>
      <c r="Q28" s="195">
        <v>0</v>
      </c>
      <c r="R28" s="195">
        <f t="shared" si="19"/>
        <v>4596000000</v>
      </c>
      <c r="S28" s="175"/>
      <c r="T28" s="175"/>
      <c r="U28" s="175"/>
      <c r="V28" s="563"/>
      <c r="W28" s="564"/>
      <c r="X28" s="565"/>
      <c r="Y28" s="221"/>
      <c r="Z28" s="221"/>
      <c r="AA28" s="566"/>
      <c r="AB28" s="567"/>
      <c r="AC28" s="191"/>
    </row>
    <row r="29" spans="1:29" s="196" customFormat="1" ht="54" customHeight="1" x14ac:dyDescent="0.25">
      <c r="A29" s="191">
        <v>1501</v>
      </c>
      <c r="B29" s="192" t="s">
        <v>93</v>
      </c>
      <c r="C29" s="191">
        <v>17</v>
      </c>
      <c r="D29" s="191">
        <v>0</v>
      </c>
      <c r="E29" s="226">
        <v>1501019</v>
      </c>
      <c r="F29" s="192" t="s">
        <v>106</v>
      </c>
      <c r="G29" s="191">
        <v>11</v>
      </c>
      <c r="H29" s="191" t="s">
        <v>39</v>
      </c>
      <c r="I29" s="191"/>
      <c r="J29" s="191" t="s">
        <v>170</v>
      </c>
      <c r="K29" s="561" t="s">
        <v>307</v>
      </c>
      <c r="L29" s="191">
        <v>1</v>
      </c>
      <c r="M29" s="195">
        <v>254000000</v>
      </c>
      <c r="N29" s="195">
        <f>+L29*M29</f>
        <v>254000000</v>
      </c>
      <c r="O29" s="195">
        <v>0</v>
      </c>
      <c r="P29" s="195">
        <f t="shared" ref="P29" si="21">+N29+O29</f>
        <v>254000000</v>
      </c>
      <c r="Q29" s="195">
        <v>0</v>
      </c>
      <c r="R29" s="195">
        <f t="shared" ref="R29" si="22">+P29-Q29</f>
        <v>254000000</v>
      </c>
      <c r="S29" s="175"/>
      <c r="T29" s="175"/>
      <c r="U29" s="562"/>
      <c r="V29" s="563"/>
      <c r="W29" s="564"/>
      <c r="X29" s="565"/>
      <c r="Y29" s="221"/>
      <c r="Z29" s="221"/>
      <c r="AA29" s="566"/>
      <c r="AB29" s="567"/>
      <c r="AC29" s="191"/>
    </row>
    <row r="30" spans="1:29" s="196" customFormat="1" ht="54" customHeight="1" x14ac:dyDescent="0.25">
      <c r="A30" s="191">
        <v>1501</v>
      </c>
      <c r="B30" s="192" t="s">
        <v>93</v>
      </c>
      <c r="C30" s="191">
        <v>17</v>
      </c>
      <c r="D30" s="191">
        <v>0</v>
      </c>
      <c r="E30" s="226">
        <v>1501019</v>
      </c>
      <c r="F30" s="192" t="s">
        <v>106</v>
      </c>
      <c r="G30" s="191">
        <v>11</v>
      </c>
      <c r="H30" s="191" t="s">
        <v>39</v>
      </c>
      <c r="I30" s="191"/>
      <c r="J30" s="191" t="s">
        <v>170</v>
      </c>
      <c r="K30" s="561" t="s">
        <v>257</v>
      </c>
      <c r="L30" s="191">
        <v>1</v>
      </c>
      <c r="M30" s="195">
        <v>89000000</v>
      </c>
      <c r="N30" s="195">
        <f>+L30*M30</f>
        <v>89000000</v>
      </c>
      <c r="O30" s="195">
        <v>0</v>
      </c>
      <c r="P30" s="195">
        <f t="shared" si="20"/>
        <v>89000000</v>
      </c>
      <c r="Q30" s="195">
        <v>0</v>
      </c>
      <c r="R30" s="195">
        <f t="shared" si="19"/>
        <v>89000000</v>
      </c>
      <c r="S30" s="175"/>
      <c r="T30" s="175"/>
      <c r="U30" s="562"/>
      <c r="V30" s="563"/>
      <c r="W30" s="564"/>
      <c r="X30" s="565"/>
      <c r="Y30" s="221"/>
      <c r="Z30" s="221"/>
      <c r="AA30" s="566"/>
      <c r="AB30" s="567"/>
      <c r="AC30" s="191"/>
    </row>
    <row r="31" spans="1:29" s="190" customFormat="1" ht="54" x14ac:dyDescent="0.25">
      <c r="A31" s="699"/>
      <c r="B31" s="199"/>
      <c r="C31" s="699"/>
      <c r="D31" s="699"/>
      <c r="E31" s="554"/>
      <c r="F31" s="199"/>
      <c r="G31" s="191"/>
      <c r="H31" s="699"/>
      <c r="I31" s="699"/>
      <c r="J31" s="699">
        <v>6</v>
      </c>
      <c r="K31" s="548" t="s">
        <v>308</v>
      </c>
      <c r="L31" s="699"/>
      <c r="M31" s="175">
        <f>SUM(M32:M33)</f>
        <v>12618540518.259998</v>
      </c>
      <c r="N31" s="175">
        <f t="shared" ref="N31:R31" si="23">SUM(N32:N33)</f>
        <v>12618540518.259998</v>
      </c>
      <c r="O31" s="175">
        <f t="shared" si="23"/>
        <v>0</v>
      </c>
      <c r="P31" s="175">
        <f t="shared" si="23"/>
        <v>12618540518.259998</v>
      </c>
      <c r="Q31" s="175">
        <f t="shared" si="23"/>
        <v>0</v>
      </c>
      <c r="R31" s="175">
        <f t="shared" si="23"/>
        <v>12618540518.259998</v>
      </c>
      <c r="S31" s="175"/>
      <c r="T31" s="175"/>
      <c r="U31" s="175"/>
      <c r="V31" s="175"/>
      <c r="W31" s="557"/>
      <c r="X31" s="558"/>
      <c r="Y31" s="701"/>
      <c r="Z31" s="701"/>
      <c r="AA31" s="559"/>
      <c r="AB31" s="560"/>
      <c r="AC31" s="699"/>
    </row>
    <row r="32" spans="1:29" s="196" customFormat="1" ht="46.5" customHeight="1" x14ac:dyDescent="0.25">
      <c r="A32" s="191">
        <v>1501</v>
      </c>
      <c r="B32" s="192" t="s">
        <v>93</v>
      </c>
      <c r="C32" s="191">
        <v>17</v>
      </c>
      <c r="D32" s="191">
        <v>0</v>
      </c>
      <c r="E32" s="226">
        <v>1501019</v>
      </c>
      <c r="F32" s="192" t="s">
        <v>106</v>
      </c>
      <c r="G32" s="191">
        <v>11</v>
      </c>
      <c r="H32" s="191" t="s">
        <v>39</v>
      </c>
      <c r="I32" s="191"/>
      <c r="J32" s="191" t="s">
        <v>152</v>
      </c>
      <c r="K32" s="561" t="s">
        <v>247</v>
      </c>
      <c r="L32" s="191">
        <v>1</v>
      </c>
      <c r="M32" s="195">
        <v>11873118812.379999</v>
      </c>
      <c r="N32" s="195">
        <f>+L32*M32</f>
        <v>11873118812.379999</v>
      </c>
      <c r="O32" s="195">
        <v>0</v>
      </c>
      <c r="P32" s="195">
        <f>+N32+O32</f>
        <v>11873118812.379999</v>
      </c>
      <c r="Q32" s="195">
        <v>0</v>
      </c>
      <c r="R32" s="195">
        <f>+P32-Q32</f>
        <v>11873118812.379999</v>
      </c>
      <c r="S32" s="175"/>
      <c r="T32" s="175"/>
      <c r="U32" s="175"/>
      <c r="V32" s="175"/>
      <c r="W32" s="564"/>
      <c r="X32" s="565"/>
      <c r="Y32" s="221"/>
      <c r="Z32" s="221"/>
      <c r="AA32" s="566"/>
      <c r="AB32" s="567"/>
      <c r="AC32" s="191"/>
    </row>
    <row r="33" spans="1:29" s="196" customFormat="1" ht="47.25" customHeight="1" x14ac:dyDescent="0.25">
      <c r="A33" s="191">
        <v>1501</v>
      </c>
      <c r="B33" s="192" t="s">
        <v>93</v>
      </c>
      <c r="C33" s="191">
        <v>17</v>
      </c>
      <c r="D33" s="191">
        <v>0</v>
      </c>
      <c r="E33" s="226">
        <v>1501019</v>
      </c>
      <c r="F33" s="192" t="s">
        <v>106</v>
      </c>
      <c r="G33" s="191">
        <v>11</v>
      </c>
      <c r="H33" s="191" t="s">
        <v>39</v>
      </c>
      <c r="I33" s="191"/>
      <c r="J33" s="191" t="s">
        <v>230</v>
      </c>
      <c r="K33" s="561" t="s">
        <v>248</v>
      </c>
      <c r="L33" s="191">
        <v>1</v>
      </c>
      <c r="M33" s="195">
        <v>745421705.88</v>
      </c>
      <c r="N33" s="195">
        <f>+L33*M33</f>
        <v>745421705.88</v>
      </c>
      <c r="O33" s="195">
        <v>0</v>
      </c>
      <c r="P33" s="195">
        <f>+N33+O33</f>
        <v>745421705.88</v>
      </c>
      <c r="Q33" s="195">
        <v>0</v>
      </c>
      <c r="R33" s="195">
        <f>+P33-Q33</f>
        <v>745421705.88</v>
      </c>
      <c r="S33" s="175"/>
      <c r="T33" s="175"/>
      <c r="U33" s="175"/>
      <c r="V33" s="175"/>
      <c r="W33" s="564"/>
      <c r="X33" s="565"/>
      <c r="Y33" s="221"/>
      <c r="Z33" s="221"/>
      <c r="AA33" s="566"/>
      <c r="AB33" s="567"/>
      <c r="AC33" s="191"/>
    </row>
    <row r="34" spans="1:29" s="190" customFormat="1" ht="54" x14ac:dyDescent="0.25">
      <c r="A34" s="802"/>
      <c r="B34" s="199"/>
      <c r="C34" s="802"/>
      <c r="D34" s="802"/>
      <c r="E34" s="554"/>
      <c r="F34" s="199"/>
      <c r="G34" s="191"/>
      <c r="H34" s="802"/>
      <c r="I34" s="802"/>
      <c r="J34" s="802">
        <v>7</v>
      </c>
      <c r="K34" s="548" t="s">
        <v>235</v>
      </c>
      <c r="L34" s="802"/>
      <c r="M34" s="175">
        <f>+M35</f>
        <v>200000000</v>
      </c>
      <c r="N34" s="175">
        <f t="shared" ref="N34:R34" si="24">+N35</f>
        <v>200000000</v>
      </c>
      <c r="O34" s="175">
        <f t="shared" si="24"/>
        <v>0</v>
      </c>
      <c r="P34" s="175">
        <f t="shared" si="24"/>
        <v>200000000</v>
      </c>
      <c r="Q34" s="175">
        <f t="shared" si="24"/>
        <v>0</v>
      </c>
      <c r="R34" s="175">
        <f t="shared" si="24"/>
        <v>200000000</v>
      </c>
      <c r="S34" s="569"/>
      <c r="T34" s="175"/>
      <c r="U34" s="175"/>
      <c r="V34" s="175"/>
      <c r="W34" s="557"/>
      <c r="X34" s="558"/>
      <c r="Y34" s="803"/>
      <c r="Z34" s="803"/>
      <c r="AA34" s="559"/>
      <c r="AB34" s="560"/>
      <c r="AC34" s="802"/>
    </row>
    <row r="35" spans="1:29" s="196" customFormat="1" ht="60" customHeight="1" x14ac:dyDescent="0.25">
      <c r="A35" s="191">
        <v>1501</v>
      </c>
      <c r="B35" s="192" t="s">
        <v>93</v>
      </c>
      <c r="C35" s="191">
        <v>17</v>
      </c>
      <c r="D35" s="191">
        <v>0</v>
      </c>
      <c r="E35" s="226">
        <v>1501019</v>
      </c>
      <c r="F35" s="192" t="s">
        <v>106</v>
      </c>
      <c r="G35" s="191">
        <v>11</v>
      </c>
      <c r="H35" s="191" t="s">
        <v>39</v>
      </c>
      <c r="I35" s="191"/>
      <c r="J35" s="191" t="s">
        <v>153</v>
      </c>
      <c r="K35" s="561" t="s">
        <v>235</v>
      </c>
      <c r="L35" s="191">
        <v>1</v>
      </c>
      <c r="M35" s="195">
        <v>200000000</v>
      </c>
      <c r="N35" s="195">
        <f>+L35*M35</f>
        <v>200000000</v>
      </c>
      <c r="O35" s="195">
        <v>0</v>
      </c>
      <c r="P35" s="195">
        <f>+N35+O35</f>
        <v>200000000</v>
      </c>
      <c r="Q35" s="195">
        <v>0</v>
      </c>
      <c r="R35" s="195">
        <f>+P35-Q35</f>
        <v>200000000</v>
      </c>
      <c r="S35" s="175"/>
      <c r="T35" s="175"/>
      <c r="U35" s="175"/>
      <c r="V35" s="175"/>
      <c r="W35" s="564"/>
      <c r="X35" s="565"/>
      <c r="Y35" s="221"/>
      <c r="Z35" s="221"/>
      <c r="AA35" s="566"/>
      <c r="AB35" s="567"/>
      <c r="AC35" s="191"/>
    </row>
    <row r="36" spans="1:29" s="190" customFormat="1" ht="54" x14ac:dyDescent="0.25">
      <c r="A36" s="699"/>
      <c r="B36" s="199"/>
      <c r="C36" s="699"/>
      <c r="D36" s="699"/>
      <c r="E36" s="554"/>
      <c r="F36" s="199"/>
      <c r="G36" s="191"/>
      <c r="H36" s="699"/>
      <c r="I36" s="699"/>
      <c r="J36" s="699">
        <v>8</v>
      </c>
      <c r="K36" s="548" t="s">
        <v>245</v>
      </c>
      <c r="L36" s="699"/>
      <c r="M36" s="175">
        <f t="shared" ref="M36:R36" si="25">SUM(M37:M38)</f>
        <v>300000000</v>
      </c>
      <c r="N36" s="175">
        <f t="shared" si="25"/>
        <v>300000000</v>
      </c>
      <c r="O36" s="175">
        <f t="shared" si="25"/>
        <v>0</v>
      </c>
      <c r="P36" s="175">
        <f t="shared" si="25"/>
        <v>300000000</v>
      </c>
      <c r="Q36" s="175">
        <f t="shared" si="25"/>
        <v>0</v>
      </c>
      <c r="R36" s="175">
        <f t="shared" si="25"/>
        <v>300000000</v>
      </c>
      <c r="S36" s="569"/>
      <c r="T36" s="175"/>
      <c r="U36" s="175"/>
      <c r="V36" s="175"/>
      <c r="W36" s="557"/>
      <c r="X36" s="558"/>
      <c r="Y36" s="701"/>
      <c r="Z36" s="701"/>
      <c r="AA36" s="559"/>
      <c r="AB36" s="560"/>
      <c r="AC36" s="699"/>
    </row>
    <row r="37" spans="1:29" s="196" customFormat="1" ht="60" customHeight="1" x14ac:dyDescent="0.25">
      <c r="A37" s="191">
        <v>1501</v>
      </c>
      <c r="B37" s="192" t="s">
        <v>93</v>
      </c>
      <c r="C37" s="191">
        <v>17</v>
      </c>
      <c r="D37" s="191">
        <v>0</v>
      </c>
      <c r="E37" s="226">
        <v>1501019</v>
      </c>
      <c r="F37" s="192" t="s">
        <v>106</v>
      </c>
      <c r="G37" s="191">
        <v>11</v>
      </c>
      <c r="H37" s="191" t="s">
        <v>39</v>
      </c>
      <c r="I37" s="191"/>
      <c r="J37" s="191" t="s">
        <v>2964</v>
      </c>
      <c r="K37" s="561" t="s">
        <v>243</v>
      </c>
      <c r="L37" s="191">
        <v>1</v>
      </c>
      <c r="M37" s="195">
        <v>185000000</v>
      </c>
      <c r="N37" s="195">
        <f>+L37*M37</f>
        <v>185000000</v>
      </c>
      <c r="O37" s="195">
        <v>0</v>
      </c>
      <c r="P37" s="195">
        <f>+N37+O37</f>
        <v>185000000</v>
      </c>
      <c r="Q37" s="195">
        <v>0</v>
      </c>
      <c r="R37" s="195">
        <f>+P37-Q37</f>
        <v>185000000</v>
      </c>
      <c r="S37" s="175"/>
      <c r="T37" s="175"/>
      <c r="U37" s="175"/>
      <c r="V37" s="175"/>
      <c r="W37" s="564"/>
      <c r="X37" s="565"/>
      <c r="Y37" s="221"/>
      <c r="Z37" s="221"/>
      <c r="AA37" s="566"/>
      <c r="AB37" s="567"/>
      <c r="AC37" s="191"/>
    </row>
    <row r="38" spans="1:29" s="196" customFormat="1" ht="60" customHeight="1" x14ac:dyDescent="0.25">
      <c r="A38" s="191">
        <v>1501</v>
      </c>
      <c r="B38" s="192" t="s">
        <v>93</v>
      </c>
      <c r="C38" s="191">
        <v>17</v>
      </c>
      <c r="D38" s="191">
        <v>0</v>
      </c>
      <c r="E38" s="226">
        <v>1501019</v>
      </c>
      <c r="F38" s="192" t="s">
        <v>106</v>
      </c>
      <c r="G38" s="191">
        <v>11</v>
      </c>
      <c r="H38" s="191" t="s">
        <v>39</v>
      </c>
      <c r="I38" s="191"/>
      <c r="J38" s="191" t="s">
        <v>2965</v>
      </c>
      <c r="K38" s="561" t="s">
        <v>244</v>
      </c>
      <c r="L38" s="191">
        <v>1</v>
      </c>
      <c r="M38" s="195">
        <v>115000000</v>
      </c>
      <c r="N38" s="195">
        <f>+L38*M38</f>
        <v>115000000</v>
      </c>
      <c r="O38" s="195">
        <v>0</v>
      </c>
      <c r="P38" s="195">
        <f>+N38+O38</f>
        <v>115000000</v>
      </c>
      <c r="Q38" s="195">
        <v>0</v>
      </c>
      <c r="R38" s="195">
        <f>+P38-Q38</f>
        <v>115000000</v>
      </c>
      <c r="S38" s="175"/>
      <c r="T38" s="175"/>
      <c r="U38" s="175"/>
      <c r="V38" s="175"/>
      <c r="W38" s="564"/>
      <c r="X38" s="565"/>
      <c r="Y38" s="221"/>
      <c r="Z38" s="221"/>
      <c r="AA38" s="566"/>
      <c r="AB38" s="567"/>
      <c r="AC38" s="191"/>
    </row>
    <row r="39" spans="1:29" s="190" customFormat="1" ht="36" x14ac:dyDescent="0.25">
      <c r="A39" s="802"/>
      <c r="B39" s="199"/>
      <c r="C39" s="802"/>
      <c r="D39" s="802"/>
      <c r="E39" s="554"/>
      <c r="F39" s="199"/>
      <c r="G39" s="191"/>
      <c r="H39" s="802"/>
      <c r="I39" s="802"/>
      <c r="J39" s="802">
        <v>9</v>
      </c>
      <c r="K39" s="548" t="s">
        <v>3013</v>
      </c>
      <c r="L39" s="802"/>
      <c r="M39" s="175">
        <f t="shared" ref="M39:R39" si="26">SUM(M40:M40)</f>
        <v>300000000</v>
      </c>
      <c r="N39" s="175">
        <f t="shared" si="26"/>
        <v>300000000</v>
      </c>
      <c r="O39" s="175">
        <f t="shared" si="26"/>
        <v>0</v>
      </c>
      <c r="P39" s="175">
        <f t="shared" si="26"/>
        <v>300000000</v>
      </c>
      <c r="Q39" s="175">
        <f t="shared" si="26"/>
        <v>0</v>
      </c>
      <c r="R39" s="175">
        <f t="shared" si="26"/>
        <v>300000000</v>
      </c>
      <c r="S39" s="569"/>
      <c r="T39" s="175"/>
      <c r="U39" s="175"/>
      <c r="V39" s="175"/>
      <c r="W39" s="557"/>
      <c r="X39" s="558"/>
      <c r="Y39" s="803"/>
      <c r="Z39" s="803"/>
      <c r="AA39" s="559"/>
      <c r="AB39" s="560"/>
      <c r="AC39" s="802"/>
    </row>
    <row r="40" spans="1:29" s="196" customFormat="1" ht="60" customHeight="1" x14ac:dyDescent="0.25">
      <c r="A40" s="191">
        <v>1501</v>
      </c>
      <c r="B40" s="192" t="s">
        <v>93</v>
      </c>
      <c r="C40" s="191">
        <v>17</v>
      </c>
      <c r="D40" s="191">
        <v>0</v>
      </c>
      <c r="E40" s="226">
        <v>1501019</v>
      </c>
      <c r="F40" s="192" t="s">
        <v>106</v>
      </c>
      <c r="G40" s="191">
        <v>11</v>
      </c>
      <c r="H40" s="191" t="s">
        <v>39</v>
      </c>
      <c r="I40" s="191"/>
      <c r="J40" s="191" t="s">
        <v>2966</v>
      </c>
      <c r="K40" s="561" t="s">
        <v>3013</v>
      </c>
      <c r="L40" s="191">
        <v>1</v>
      </c>
      <c r="M40" s="195">
        <v>300000000</v>
      </c>
      <c r="N40" s="195">
        <f>+L40*M40</f>
        <v>300000000</v>
      </c>
      <c r="O40" s="195">
        <v>0</v>
      </c>
      <c r="P40" s="195">
        <f>+N40+O40</f>
        <v>300000000</v>
      </c>
      <c r="Q40" s="195">
        <v>0</v>
      </c>
      <c r="R40" s="195">
        <f>+P40-Q40</f>
        <v>300000000</v>
      </c>
      <c r="S40" s="175"/>
      <c r="T40" s="175"/>
      <c r="U40" s="175"/>
      <c r="V40" s="175"/>
      <c r="W40" s="564"/>
      <c r="X40" s="565"/>
      <c r="Y40" s="221"/>
      <c r="Z40" s="221"/>
      <c r="AA40" s="566"/>
      <c r="AB40" s="567"/>
      <c r="AC40" s="191"/>
    </row>
    <row r="41" spans="1:29" s="190" customFormat="1" ht="58.5" customHeight="1" x14ac:dyDescent="0.25">
      <c r="A41" s="699"/>
      <c r="B41" s="199"/>
      <c r="C41" s="699"/>
      <c r="D41" s="699"/>
      <c r="E41" s="554"/>
      <c r="F41" s="199"/>
      <c r="G41" s="191"/>
      <c r="H41" s="699"/>
      <c r="I41" s="699"/>
      <c r="J41" s="699">
        <v>10</v>
      </c>
      <c r="K41" s="548" t="s">
        <v>258</v>
      </c>
      <c r="L41" s="699"/>
      <c r="M41" s="175">
        <f>SUM(M42:M42)</f>
        <v>4000000000</v>
      </c>
      <c r="N41" s="175">
        <f>SUM(N42:N42)</f>
        <v>4000000000</v>
      </c>
      <c r="O41" s="175">
        <v>0</v>
      </c>
      <c r="P41" s="175">
        <f>SUM(P42:P42)</f>
        <v>4000000000</v>
      </c>
      <c r="Q41" s="175">
        <f>SUM(Q42:Q42)</f>
        <v>0</v>
      </c>
      <c r="R41" s="175">
        <f>SUM(R42:R42)</f>
        <v>4000000000</v>
      </c>
      <c r="S41" s="175"/>
      <c r="T41" s="175"/>
      <c r="U41" s="555"/>
      <c r="V41" s="556"/>
      <c r="W41" s="557"/>
      <c r="X41" s="558"/>
      <c r="Y41" s="701"/>
      <c r="Z41" s="701"/>
      <c r="AA41" s="559"/>
      <c r="AB41" s="560"/>
      <c r="AC41" s="699"/>
    </row>
    <row r="42" spans="1:29" s="196" customFormat="1" ht="48" customHeight="1" x14ac:dyDescent="0.25">
      <c r="A42" s="191">
        <v>1501</v>
      </c>
      <c r="B42" s="192" t="s">
        <v>93</v>
      </c>
      <c r="C42" s="191">
        <v>17</v>
      </c>
      <c r="D42" s="191">
        <v>0</v>
      </c>
      <c r="E42" s="226">
        <v>1501019</v>
      </c>
      <c r="F42" s="192" t="s">
        <v>106</v>
      </c>
      <c r="G42" s="191">
        <v>11</v>
      </c>
      <c r="H42" s="191" t="s">
        <v>39</v>
      </c>
      <c r="I42" s="191"/>
      <c r="J42" s="191" t="s">
        <v>174</v>
      </c>
      <c r="K42" s="561" t="s">
        <v>258</v>
      </c>
      <c r="L42" s="191">
        <v>1</v>
      </c>
      <c r="M42" s="195">
        <v>4000000000</v>
      </c>
      <c r="N42" s="195">
        <f>+L42*M42</f>
        <v>4000000000</v>
      </c>
      <c r="O42" s="195">
        <v>0</v>
      </c>
      <c r="P42" s="195">
        <f>+N42+O42</f>
        <v>4000000000</v>
      </c>
      <c r="Q42" s="195">
        <v>0</v>
      </c>
      <c r="R42" s="195">
        <f>+P42-Q42</f>
        <v>4000000000</v>
      </c>
      <c r="S42" s="195"/>
      <c r="T42" s="195"/>
      <c r="U42" s="565"/>
      <c r="V42" s="563"/>
      <c r="W42" s="564"/>
      <c r="X42" s="565"/>
      <c r="Y42" s="221"/>
      <c r="Z42" s="221"/>
      <c r="AA42" s="566"/>
      <c r="AB42" s="567"/>
      <c r="AC42" s="191"/>
    </row>
    <row r="43" spans="1:29" s="190" customFormat="1" ht="58.5" customHeight="1" x14ac:dyDescent="0.25">
      <c r="A43" s="802"/>
      <c r="B43" s="199"/>
      <c r="C43" s="802"/>
      <c r="D43" s="802"/>
      <c r="E43" s="554"/>
      <c r="F43" s="199"/>
      <c r="G43" s="191"/>
      <c r="H43" s="802"/>
      <c r="I43" s="802"/>
      <c r="J43" s="802">
        <v>11</v>
      </c>
      <c r="K43" s="548" t="s">
        <v>259</v>
      </c>
      <c r="L43" s="802"/>
      <c r="M43" s="175">
        <f>SUM(M44:M44)</f>
        <v>1717802055.6400001</v>
      </c>
      <c r="N43" s="175">
        <f>SUM(N44:N44)</f>
        <v>1717802055.6400001</v>
      </c>
      <c r="O43" s="175">
        <v>0</v>
      </c>
      <c r="P43" s="175">
        <f>SUM(P44:P44)</f>
        <v>1717802055.6400001</v>
      </c>
      <c r="Q43" s="175">
        <f>SUM(Q44:Q44)</f>
        <v>0</v>
      </c>
      <c r="R43" s="175">
        <f>SUM(R44:R44)</f>
        <v>1717802055.6400001</v>
      </c>
      <c r="S43" s="175"/>
      <c r="T43" s="175"/>
      <c r="U43" s="555"/>
      <c r="V43" s="556"/>
      <c r="W43" s="557"/>
      <c r="X43" s="558"/>
      <c r="Y43" s="803"/>
      <c r="Z43" s="803"/>
      <c r="AA43" s="559"/>
      <c r="AB43" s="560"/>
      <c r="AC43" s="802"/>
    </row>
    <row r="44" spans="1:29" s="196" customFormat="1" ht="48" customHeight="1" x14ac:dyDescent="0.25">
      <c r="A44" s="191">
        <v>1501</v>
      </c>
      <c r="B44" s="192" t="s">
        <v>93</v>
      </c>
      <c r="C44" s="191">
        <v>17</v>
      </c>
      <c r="D44" s="191">
        <v>0</v>
      </c>
      <c r="E44" s="226">
        <v>1501019</v>
      </c>
      <c r="F44" s="192" t="s">
        <v>106</v>
      </c>
      <c r="G44" s="191">
        <v>11</v>
      </c>
      <c r="H44" s="191" t="s">
        <v>39</v>
      </c>
      <c r="I44" s="191"/>
      <c r="J44" s="191" t="s">
        <v>236</v>
      </c>
      <c r="K44" s="561" t="s">
        <v>259</v>
      </c>
      <c r="L44" s="191">
        <v>1</v>
      </c>
      <c r="M44" s="195">
        <v>1717802055.6400001</v>
      </c>
      <c r="N44" s="195">
        <f>+L44*M44</f>
        <v>1717802055.6400001</v>
      </c>
      <c r="O44" s="195">
        <v>0</v>
      </c>
      <c r="P44" s="195">
        <f>+N44+O44</f>
        <v>1717802055.6400001</v>
      </c>
      <c r="Q44" s="195">
        <v>0</v>
      </c>
      <c r="R44" s="195">
        <f>+P44-Q44</f>
        <v>1717802055.6400001</v>
      </c>
      <c r="S44" s="195"/>
      <c r="T44" s="195"/>
      <c r="U44" s="565"/>
      <c r="V44" s="563"/>
      <c r="W44" s="564"/>
      <c r="X44" s="565"/>
      <c r="Y44" s="221"/>
      <c r="Z44" s="221"/>
      <c r="AA44" s="566"/>
      <c r="AB44" s="567"/>
      <c r="AC44" s="191"/>
    </row>
    <row r="45" spans="1:29" s="577" customFormat="1" ht="31.5" customHeight="1" x14ac:dyDescent="0.25">
      <c r="A45" s="864" t="s">
        <v>51</v>
      </c>
      <c r="B45" s="864"/>
      <c r="C45" s="864"/>
      <c r="D45" s="864"/>
      <c r="E45" s="864"/>
      <c r="F45" s="864"/>
      <c r="G45" s="864"/>
      <c r="H45" s="864"/>
      <c r="I45" s="864"/>
      <c r="J45" s="864"/>
      <c r="K45" s="864"/>
      <c r="L45" s="864"/>
      <c r="M45" s="175">
        <f>M15+M18+M21+M24+M27+M31+M34+M36+M39+M41+M43</f>
        <v>84558080715.529999</v>
      </c>
      <c r="N45" s="175">
        <f t="shared" ref="N45:R45" si="27">N15+N18+N21+N24+N27+N31+N34+N36+N39+N41+N43</f>
        <v>84558080715.529999</v>
      </c>
      <c r="O45" s="175">
        <f t="shared" si="27"/>
        <v>0</v>
      </c>
      <c r="P45" s="175">
        <f t="shared" si="27"/>
        <v>84558080715.529999</v>
      </c>
      <c r="Q45" s="175">
        <f t="shared" si="27"/>
        <v>0</v>
      </c>
      <c r="R45" s="175">
        <f t="shared" si="27"/>
        <v>84558080715.529999</v>
      </c>
      <c r="S45" s="175"/>
      <c r="T45" s="175"/>
      <c r="U45" s="573"/>
      <c r="V45" s="574"/>
      <c r="W45" s="551"/>
      <c r="X45" s="557"/>
      <c r="Y45" s="575"/>
      <c r="Z45" s="576"/>
      <c r="AA45" s="576"/>
      <c r="AB45" s="575"/>
      <c r="AC45" s="191"/>
    </row>
    <row r="46" spans="1:29" s="190" customFormat="1" ht="36.75" customHeight="1" x14ac:dyDescent="0.25">
      <c r="A46" s="802"/>
      <c r="B46" s="802"/>
      <c r="C46" s="802"/>
      <c r="D46" s="802"/>
      <c r="E46" s="226"/>
      <c r="F46" s="802"/>
      <c r="G46" s="802"/>
      <c r="H46" s="801"/>
      <c r="I46" s="801"/>
      <c r="J46" s="802"/>
      <c r="K46" s="800" t="s">
        <v>260</v>
      </c>
      <c r="L46" s="802"/>
      <c r="M46" s="175"/>
      <c r="N46" s="175"/>
      <c r="O46" s="175"/>
      <c r="P46" s="175"/>
      <c r="Q46" s="175"/>
      <c r="R46" s="175"/>
      <c r="S46" s="175"/>
      <c r="T46" s="570"/>
      <c r="U46" s="555"/>
      <c r="V46" s="556"/>
      <c r="W46" s="557"/>
      <c r="X46" s="558"/>
      <c r="Y46" s="803"/>
      <c r="Z46" s="803"/>
      <c r="AA46" s="559"/>
      <c r="AB46" s="560"/>
      <c r="AC46" s="571"/>
    </row>
    <row r="47" spans="1:29" s="190" customFormat="1" ht="38.25" customHeight="1" x14ac:dyDescent="0.25">
      <c r="A47" s="802">
        <v>1501</v>
      </c>
      <c r="B47" s="199" t="s">
        <v>93</v>
      </c>
      <c r="C47" s="802">
        <v>17</v>
      </c>
      <c r="D47" s="802">
        <v>0</v>
      </c>
      <c r="E47" s="554" t="s">
        <v>154</v>
      </c>
      <c r="F47" s="199"/>
      <c r="G47" s="802"/>
      <c r="H47" s="801"/>
      <c r="I47" s="801"/>
      <c r="J47" s="802"/>
      <c r="K47" s="213" t="s">
        <v>261</v>
      </c>
      <c r="L47" s="802"/>
      <c r="M47" s="175">
        <f t="shared" ref="M47:R47" si="28">+M48</f>
        <v>13779919284.469999</v>
      </c>
      <c r="N47" s="175">
        <f t="shared" si="28"/>
        <v>13779919284.469999</v>
      </c>
      <c r="O47" s="175">
        <f t="shared" si="28"/>
        <v>0</v>
      </c>
      <c r="P47" s="175">
        <f t="shared" si="28"/>
        <v>13779919284.469999</v>
      </c>
      <c r="Q47" s="175">
        <f t="shared" si="28"/>
        <v>0</v>
      </c>
      <c r="R47" s="175">
        <f t="shared" si="28"/>
        <v>13779919284.469999</v>
      </c>
      <c r="S47" s="572"/>
      <c r="T47" s="572"/>
      <c r="U47" s="572"/>
      <c r="V47" s="572"/>
      <c r="W47" s="572"/>
      <c r="X47" s="572"/>
      <c r="Y47" s="572"/>
      <c r="Z47" s="572"/>
      <c r="AA47" s="572"/>
      <c r="AB47" s="572"/>
      <c r="AC47" s="572"/>
    </row>
    <row r="48" spans="1:29" s="190" customFormat="1" ht="33.75" customHeight="1" x14ac:dyDescent="0.25">
      <c r="A48" s="802">
        <v>1501</v>
      </c>
      <c r="B48" s="199" t="s">
        <v>93</v>
      </c>
      <c r="C48" s="802">
        <v>17</v>
      </c>
      <c r="D48" s="802">
        <v>0</v>
      </c>
      <c r="E48" s="554" t="s">
        <v>154</v>
      </c>
      <c r="F48" s="199" t="s">
        <v>106</v>
      </c>
      <c r="G48" s="802"/>
      <c r="H48" s="801"/>
      <c r="I48" s="801"/>
      <c r="J48" s="802"/>
      <c r="K48" s="213" t="s">
        <v>164</v>
      </c>
      <c r="L48" s="802"/>
      <c r="M48" s="175">
        <f>M49+M52+M54+M56+M59+M61+M65+M69</f>
        <v>13779919284.469999</v>
      </c>
      <c r="N48" s="175">
        <f t="shared" ref="N48:R48" si="29">N49+N52+N54+N56+N59+N61+N65+N69</f>
        <v>13779919284.469999</v>
      </c>
      <c r="O48" s="175">
        <f t="shared" si="29"/>
        <v>0</v>
      </c>
      <c r="P48" s="175">
        <f t="shared" si="29"/>
        <v>13779919284.469999</v>
      </c>
      <c r="Q48" s="175">
        <f t="shared" si="29"/>
        <v>0</v>
      </c>
      <c r="R48" s="175">
        <f t="shared" si="29"/>
        <v>13779919284.469999</v>
      </c>
      <c r="S48" s="572"/>
      <c r="T48" s="572"/>
      <c r="U48" s="572"/>
      <c r="V48" s="572"/>
      <c r="W48" s="572"/>
      <c r="X48" s="572"/>
      <c r="Y48" s="572"/>
      <c r="Z48" s="572"/>
      <c r="AA48" s="572"/>
      <c r="AB48" s="572"/>
      <c r="AC48" s="572"/>
    </row>
    <row r="49" spans="1:29" s="577" customFormat="1" ht="39" customHeight="1" x14ac:dyDescent="0.25">
      <c r="A49" s="799"/>
      <c r="B49" s="799"/>
      <c r="C49" s="799"/>
      <c r="D49" s="799"/>
      <c r="E49" s="799"/>
      <c r="F49" s="799"/>
      <c r="G49" s="799"/>
      <c r="H49" s="799"/>
      <c r="I49" s="799"/>
      <c r="J49" s="802">
        <v>12</v>
      </c>
      <c r="K49" s="799" t="s">
        <v>309</v>
      </c>
      <c r="L49" s="799"/>
      <c r="M49" s="175">
        <f t="shared" ref="M49:R49" si="30">SUM(M50:M51)</f>
        <v>5743760000</v>
      </c>
      <c r="N49" s="175">
        <f t="shared" si="30"/>
        <v>5743760000</v>
      </c>
      <c r="O49" s="175">
        <f t="shared" si="30"/>
        <v>0</v>
      </c>
      <c r="P49" s="175">
        <f t="shared" si="30"/>
        <v>5743760000</v>
      </c>
      <c r="Q49" s="175">
        <f t="shared" si="30"/>
        <v>0</v>
      </c>
      <c r="R49" s="175">
        <f t="shared" si="30"/>
        <v>5743760000</v>
      </c>
      <c r="S49" s="175"/>
      <c r="T49" s="175"/>
      <c r="U49" s="573"/>
      <c r="V49" s="574"/>
      <c r="W49" s="551"/>
      <c r="X49" s="557"/>
      <c r="Y49" s="575"/>
      <c r="Z49" s="576"/>
      <c r="AA49" s="576"/>
      <c r="AB49" s="575"/>
      <c r="AC49" s="191"/>
    </row>
    <row r="50" spans="1:29" s="577" customFormat="1" ht="39" customHeight="1" x14ac:dyDescent="0.25">
      <c r="A50" s="191">
        <v>1501</v>
      </c>
      <c r="B50" s="191" t="s">
        <v>93</v>
      </c>
      <c r="C50" s="191">
        <v>17</v>
      </c>
      <c r="D50" s="191">
        <v>0</v>
      </c>
      <c r="E50" s="191">
        <v>1501020</v>
      </c>
      <c r="F50" s="191" t="s">
        <v>106</v>
      </c>
      <c r="G50" s="191">
        <v>11</v>
      </c>
      <c r="H50" s="191" t="s">
        <v>39</v>
      </c>
      <c r="I50" s="191"/>
      <c r="J50" s="191" t="s">
        <v>2967</v>
      </c>
      <c r="K50" s="798" t="s">
        <v>310</v>
      </c>
      <c r="L50" s="802">
        <v>1</v>
      </c>
      <c r="M50" s="195">
        <v>5369000000</v>
      </c>
      <c r="N50" s="195">
        <f>+M50*L50</f>
        <v>5369000000</v>
      </c>
      <c r="O50" s="195">
        <v>0</v>
      </c>
      <c r="P50" s="195">
        <f>+N50+O50</f>
        <v>5369000000</v>
      </c>
      <c r="Q50" s="195">
        <v>0</v>
      </c>
      <c r="R50" s="195">
        <f>+P50-Q50</f>
        <v>5369000000</v>
      </c>
      <c r="S50" s="175"/>
      <c r="T50" s="175"/>
      <c r="U50" s="573"/>
      <c r="V50" s="574"/>
      <c r="W50" s="551"/>
      <c r="X50" s="557"/>
      <c r="Y50" s="575"/>
      <c r="Z50" s="576"/>
      <c r="AA50" s="576"/>
      <c r="AB50" s="575"/>
      <c r="AC50" s="191"/>
    </row>
    <row r="51" spans="1:29" s="577" customFormat="1" ht="39" customHeight="1" x14ac:dyDescent="0.25">
      <c r="A51" s="191">
        <v>1501</v>
      </c>
      <c r="B51" s="191" t="s">
        <v>93</v>
      </c>
      <c r="C51" s="191">
        <v>17</v>
      </c>
      <c r="D51" s="191">
        <v>0</v>
      </c>
      <c r="E51" s="191">
        <v>1501020</v>
      </c>
      <c r="F51" s="191" t="s">
        <v>106</v>
      </c>
      <c r="G51" s="191">
        <v>11</v>
      </c>
      <c r="H51" s="191" t="s">
        <v>39</v>
      </c>
      <c r="I51" s="191"/>
      <c r="J51" s="191" t="s">
        <v>2968</v>
      </c>
      <c r="K51" s="798" t="s">
        <v>311</v>
      </c>
      <c r="L51" s="802">
        <v>1</v>
      </c>
      <c r="M51" s="195">
        <v>374760000</v>
      </c>
      <c r="N51" s="195">
        <f>+M51*L51</f>
        <v>374760000</v>
      </c>
      <c r="O51" s="195">
        <v>0</v>
      </c>
      <c r="P51" s="195">
        <f>+N51+O51</f>
        <v>374760000</v>
      </c>
      <c r="Q51" s="195">
        <v>0</v>
      </c>
      <c r="R51" s="195">
        <f>+P51-Q51</f>
        <v>374760000</v>
      </c>
      <c r="S51" s="175"/>
      <c r="T51" s="175"/>
      <c r="U51" s="573"/>
      <c r="V51" s="574"/>
      <c r="W51" s="551"/>
      <c r="X51" s="557"/>
      <c r="Y51" s="575"/>
      <c r="Z51" s="576"/>
      <c r="AA51" s="576"/>
      <c r="AB51" s="575"/>
      <c r="AC51" s="191"/>
    </row>
    <row r="52" spans="1:29" s="583" customFormat="1" ht="39" customHeight="1" x14ac:dyDescent="0.25">
      <c r="A52" s="802"/>
      <c r="B52" s="802"/>
      <c r="C52" s="802"/>
      <c r="D52" s="802"/>
      <c r="E52" s="802"/>
      <c r="F52" s="802"/>
      <c r="G52" s="802"/>
      <c r="H52" s="802"/>
      <c r="I52" s="802"/>
      <c r="J52" s="802">
        <v>13</v>
      </c>
      <c r="K52" s="799" t="s">
        <v>262</v>
      </c>
      <c r="L52" s="191"/>
      <c r="M52" s="175">
        <f t="shared" ref="M52:R52" si="31">SUM(M53:M53)</f>
        <v>3000000000</v>
      </c>
      <c r="N52" s="175">
        <f t="shared" si="31"/>
        <v>3000000000</v>
      </c>
      <c r="O52" s="175">
        <f t="shared" si="31"/>
        <v>0</v>
      </c>
      <c r="P52" s="175">
        <f t="shared" si="31"/>
        <v>3000000000</v>
      </c>
      <c r="Q52" s="175">
        <f t="shared" si="31"/>
        <v>0</v>
      </c>
      <c r="R52" s="175">
        <f t="shared" si="31"/>
        <v>3000000000</v>
      </c>
      <c r="S52" s="175"/>
      <c r="T52" s="175"/>
      <c r="U52" s="578"/>
      <c r="V52" s="579"/>
      <c r="W52" s="580"/>
      <c r="X52" s="557"/>
      <c r="Y52" s="581"/>
      <c r="Z52" s="582"/>
      <c r="AA52" s="582"/>
      <c r="AB52" s="581"/>
      <c r="AC52" s="802"/>
    </row>
    <row r="53" spans="1:29" s="577" customFormat="1" ht="39" customHeight="1" x14ac:dyDescent="0.25">
      <c r="A53" s="191">
        <v>1501</v>
      </c>
      <c r="B53" s="191" t="s">
        <v>93</v>
      </c>
      <c r="C53" s="191">
        <v>17</v>
      </c>
      <c r="D53" s="191">
        <v>0</v>
      </c>
      <c r="E53" s="191">
        <v>1501020</v>
      </c>
      <c r="F53" s="191" t="s">
        <v>106</v>
      </c>
      <c r="G53" s="191">
        <v>11</v>
      </c>
      <c r="H53" s="191" t="s">
        <v>39</v>
      </c>
      <c r="I53" s="191"/>
      <c r="J53" s="191" t="s">
        <v>2969</v>
      </c>
      <c r="K53" s="798" t="s">
        <v>262</v>
      </c>
      <c r="L53" s="191">
        <v>1</v>
      </c>
      <c r="M53" s="195">
        <v>3000000000</v>
      </c>
      <c r="N53" s="195">
        <f>+M53*L53</f>
        <v>3000000000</v>
      </c>
      <c r="O53" s="195">
        <v>0</v>
      </c>
      <c r="P53" s="195">
        <f>+N53+O53</f>
        <v>3000000000</v>
      </c>
      <c r="Q53" s="195">
        <v>0</v>
      </c>
      <c r="R53" s="195">
        <f>+P53-Q53</f>
        <v>3000000000</v>
      </c>
      <c r="S53" s="175"/>
      <c r="T53" s="175"/>
      <c r="U53" s="578"/>
      <c r="V53" s="574"/>
      <c r="W53" s="551"/>
      <c r="X53" s="557"/>
      <c r="Y53" s="575"/>
      <c r="Z53" s="576"/>
      <c r="AA53" s="576"/>
      <c r="AB53" s="575"/>
      <c r="AC53" s="191"/>
    </row>
    <row r="54" spans="1:29" s="583" customFormat="1" ht="39" customHeight="1" x14ac:dyDescent="0.25">
      <c r="A54" s="802"/>
      <c r="B54" s="802"/>
      <c r="C54" s="802"/>
      <c r="D54" s="802"/>
      <c r="E54" s="802"/>
      <c r="F54" s="802"/>
      <c r="G54" s="802"/>
      <c r="H54" s="802"/>
      <c r="I54" s="802"/>
      <c r="J54" s="802">
        <v>14</v>
      </c>
      <c r="K54" s="799" t="s">
        <v>271</v>
      </c>
      <c r="L54" s="191"/>
      <c r="M54" s="175">
        <f t="shared" ref="M54:R54" si="32">SUM(M55:M55)</f>
        <v>1500159284.47</v>
      </c>
      <c r="N54" s="175">
        <f t="shared" si="32"/>
        <v>1500159284.47</v>
      </c>
      <c r="O54" s="175">
        <f t="shared" si="32"/>
        <v>0</v>
      </c>
      <c r="P54" s="175">
        <f t="shared" si="32"/>
        <v>1500159284.47</v>
      </c>
      <c r="Q54" s="175">
        <f t="shared" si="32"/>
        <v>0</v>
      </c>
      <c r="R54" s="175">
        <f t="shared" si="32"/>
        <v>1500159284.47</v>
      </c>
      <c r="S54" s="175"/>
      <c r="T54" s="175"/>
      <c r="U54" s="578"/>
      <c r="V54" s="579"/>
      <c r="W54" s="580"/>
      <c r="X54" s="557"/>
      <c r="Y54" s="581"/>
      <c r="Z54" s="582"/>
      <c r="AA54" s="582"/>
      <c r="AB54" s="581"/>
      <c r="AC54" s="802"/>
    </row>
    <row r="55" spans="1:29" s="577" customFormat="1" ht="39" customHeight="1" x14ac:dyDescent="0.25">
      <c r="A55" s="191">
        <v>1501</v>
      </c>
      <c r="B55" s="191" t="s">
        <v>93</v>
      </c>
      <c r="C55" s="191">
        <v>17</v>
      </c>
      <c r="D55" s="191">
        <v>0</v>
      </c>
      <c r="E55" s="191">
        <v>1501020</v>
      </c>
      <c r="F55" s="191" t="s">
        <v>106</v>
      </c>
      <c r="G55" s="191">
        <v>11</v>
      </c>
      <c r="H55" s="191" t="s">
        <v>39</v>
      </c>
      <c r="I55" s="191"/>
      <c r="J55" s="191" t="s">
        <v>2970</v>
      </c>
      <c r="K55" s="798" t="s">
        <v>271</v>
      </c>
      <c r="L55" s="191">
        <v>1</v>
      </c>
      <c r="M55" s="195">
        <v>1500159284.47</v>
      </c>
      <c r="N55" s="195">
        <f>+M55*L55</f>
        <v>1500159284.47</v>
      </c>
      <c r="O55" s="195">
        <v>0</v>
      </c>
      <c r="P55" s="195">
        <f>+N55+O55</f>
        <v>1500159284.47</v>
      </c>
      <c r="Q55" s="195">
        <v>0</v>
      </c>
      <c r="R55" s="195">
        <f>+P55-Q55</f>
        <v>1500159284.47</v>
      </c>
      <c r="S55" s="175"/>
      <c r="T55" s="175"/>
      <c r="U55" s="578"/>
      <c r="V55" s="574"/>
      <c r="W55" s="551"/>
      <c r="X55" s="557"/>
      <c r="Y55" s="575"/>
      <c r="Z55" s="576"/>
      <c r="AA55" s="576"/>
      <c r="AB55" s="575"/>
      <c r="AC55" s="191"/>
    </row>
    <row r="56" spans="1:29" s="583" customFormat="1" ht="39" customHeight="1" x14ac:dyDescent="0.25">
      <c r="A56" s="802"/>
      <c r="B56" s="802"/>
      <c r="C56" s="802"/>
      <c r="D56" s="802"/>
      <c r="E56" s="802"/>
      <c r="F56" s="802"/>
      <c r="G56" s="802"/>
      <c r="H56" s="802"/>
      <c r="I56" s="802"/>
      <c r="J56" s="802">
        <v>15</v>
      </c>
      <c r="K56" s="799" t="s">
        <v>312</v>
      </c>
      <c r="L56" s="802"/>
      <c r="M56" s="175">
        <f>+M57+M58</f>
        <v>250000000</v>
      </c>
      <c r="N56" s="175">
        <f t="shared" ref="N56:R56" si="33">+N57+N58</f>
        <v>250000000</v>
      </c>
      <c r="O56" s="175">
        <f t="shared" si="33"/>
        <v>0</v>
      </c>
      <c r="P56" s="175">
        <f t="shared" si="33"/>
        <v>250000000</v>
      </c>
      <c r="Q56" s="175">
        <f>+Q57+Q58</f>
        <v>0</v>
      </c>
      <c r="R56" s="175">
        <f t="shared" si="33"/>
        <v>250000000</v>
      </c>
      <c r="S56" s="175"/>
      <c r="T56" s="175"/>
      <c r="U56" s="573"/>
      <c r="V56" s="579"/>
      <c r="W56" s="580"/>
      <c r="X56" s="557"/>
      <c r="Y56" s="581"/>
      <c r="Z56" s="582"/>
      <c r="AA56" s="582"/>
      <c r="AB56" s="581"/>
      <c r="AC56" s="802"/>
    </row>
    <row r="57" spans="1:29" s="577" customFormat="1" ht="39" customHeight="1" x14ac:dyDescent="0.25">
      <c r="A57" s="191">
        <v>1501</v>
      </c>
      <c r="B57" s="191" t="s">
        <v>93</v>
      </c>
      <c r="C57" s="191">
        <v>17</v>
      </c>
      <c r="D57" s="191">
        <v>0</v>
      </c>
      <c r="E57" s="191">
        <v>1501020</v>
      </c>
      <c r="F57" s="191" t="s">
        <v>106</v>
      </c>
      <c r="G57" s="191">
        <v>11</v>
      </c>
      <c r="H57" s="191" t="s">
        <v>39</v>
      </c>
      <c r="I57" s="191"/>
      <c r="J57" s="191" t="s">
        <v>2971</v>
      </c>
      <c r="K57" s="798" t="s">
        <v>313</v>
      </c>
      <c r="L57" s="191">
        <v>1</v>
      </c>
      <c r="M57" s="195">
        <v>156000000</v>
      </c>
      <c r="N57" s="195">
        <f t="shared" ref="N57:N58" si="34">+M57*L57</f>
        <v>156000000</v>
      </c>
      <c r="O57" s="195">
        <v>0</v>
      </c>
      <c r="P57" s="195">
        <f t="shared" ref="P57:P60" si="35">+N57+O57</f>
        <v>156000000</v>
      </c>
      <c r="Q57" s="195">
        <v>0</v>
      </c>
      <c r="R57" s="195">
        <f>+P57-Q57</f>
        <v>156000000</v>
      </c>
      <c r="S57" s="195"/>
      <c r="T57" s="195"/>
      <c r="U57" s="573"/>
      <c r="V57" s="574"/>
      <c r="W57" s="551"/>
      <c r="X57" s="557"/>
      <c r="Y57" s="575"/>
      <c r="Z57" s="576"/>
      <c r="AA57" s="576"/>
      <c r="AB57" s="575"/>
      <c r="AC57" s="191"/>
    </row>
    <row r="58" spans="1:29" s="577" customFormat="1" ht="39" customHeight="1" x14ac:dyDescent="0.25">
      <c r="A58" s="191">
        <v>1501</v>
      </c>
      <c r="B58" s="191" t="s">
        <v>93</v>
      </c>
      <c r="C58" s="191">
        <v>17</v>
      </c>
      <c r="D58" s="191">
        <v>0</v>
      </c>
      <c r="E58" s="191">
        <v>1501020</v>
      </c>
      <c r="F58" s="191" t="s">
        <v>106</v>
      </c>
      <c r="G58" s="191">
        <v>11</v>
      </c>
      <c r="H58" s="191" t="s">
        <v>39</v>
      </c>
      <c r="I58" s="191"/>
      <c r="J58" s="191" t="s">
        <v>2973</v>
      </c>
      <c r="K58" s="798" t="s">
        <v>314</v>
      </c>
      <c r="L58" s="191">
        <v>1</v>
      </c>
      <c r="M58" s="195">
        <v>94000000</v>
      </c>
      <c r="N58" s="195">
        <f t="shared" si="34"/>
        <v>94000000</v>
      </c>
      <c r="O58" s="195">
        <v>0</v>
      </c>
      <c r="P58" s="195">
        <f t="shared" si="35"/>
        <v>94000000</v>
      </c>
      <c r="Q58" s="195">
        <v>0</v>
      </c>
      <c r="R58" s="195">
        <f>+P58-Q58</f>
        <v>94000000</v>
      </c>
      <c r="S58" s="195"/>
      <c r="T58" s="195"/>
      <c r="U58" s="573"/>
      <c r="V58" s="574"/>
      <c r="W58" s="551"/>
      <c r="X58" s="557"/>
      <c r="Y58" s="575"/>
      <c r="Z58" s="576"/>
      <c r="AA58" s="576"/>
      <c r="AB58" s="575"/>
      <c r="AC58" s="191"/>
    </row>
    <row r="59" spans="1:29" s="583" customFormat="1" ht="39" customHeight="1" x14ac:dyDescent="0.25">
      <c r="A59" s="802"/>
      <c r="B59" s="802"/>
      <c r="C59" s="802"/>
      <c r="D59" s="802"/>
      <c r="E59" s="802"/>
      <c r="F59" s="802"/>
      <c r="G59" s="802"/>
      <c r="H59" s="802"/>
      <c r="I59" s="802"/>
      <c r="J59" s="802">
        <v>16</v>
      </c>
      <c r="K59" s="799" t="s">
        <v>263</v>
      </c>
      <c r="L59" s="802"/>
      <c r="M59" s="175">
        <f>+M60</f>
        <v>1200000000</v>
      </c>
      <c r="N59" s="175">
        <f t="shared" ref="N59:R59" si="36">+N60</f>
        <v>1200000000</v>
      </c>
      <c r="O59" s="175">
        <f t="shared" si="36"/>
        <v>0</v>
      </c>
      <c r="P59" s="175">
        <f t="shared" si="36"/>
        <v>1200000000</v>
      </c>
      <c r="Q59" s="175">
        <f t="shared" si="36"/>
        <v>0</v>
      </c>
      <c r="R59" s="175">
        <f t="shared" si="36"/>
        <v>1200000000</v>
      </c>
      <c r="S59" s="175"/>
      <c r="T59" s="175"/>
      <c r="U59" s="578"/>
      <c r="V59" s="579"/>
      <c r="W59" s="580"/>
      <c r="X59" s="557"/>
      <c r="Y59" s="581"/>
      <c r="Z59" s="582"/>
      <c r="AA59" s="582"/>
      <c r="AB59" s="581"/>
      <c r="AC59" s="802"/>
    </row>
    <row r="60" spans="1:29" s="577" customFormat="1" ht="39" customHeight="1" x14ac:dyDescent="0.25">
      <c r="A60" s="191">
        <v>1501</v>
      </c>
      <c r="B60" s="191" t="s">
        <v>93</v>
      </c>
      <c r="C60" s="191">
        <v>17</v>
      </c>
      <c r="D60" s="191">
        <v>0</v>
      </c>
      <c r="E60" s="191">
        <v>1501020</v>
      </c>
      <c r="F60" s="191" t="s">
        <v>106</v>
      </c>
      <c r="G60" s="191">
        <v>11</v>
      </c>
      <c r="H60" s="191" t="s">
        <v>39</v>
      </c>
      <c r="I60" s="191"/>
      <c r="J60" s="191" t="s">
        <v>2972</v>
      </c>
      <c r="K60" s="798" t="s">
        <v>263</v>
      </c>
      <c r="L60" s="191">
        <v>1</v>
      </c>
      <c r="M60" s="195">
        <v>1200000000</v>
      </c>
      <c r="N60" s="195">
        <f t="shared" ref="N60" si="37">+M60*L60</f>
        <v>1200000000</v>
      </c>
      <c r="O60" s="195">
        <v>0</v>
      </c>
      <c r="P60" s="195">
        <f t="shared" si="35"/>
        <v>1200000000</v>
      </c>
      <c r="Q60" s="195">
        <v>0</v>
      </c>
      <c r="R60" s="195">
        <f>+P60-Q60</f>
        <v>1200000000</v>
      </c>
      <c r="S60" s="195"/>
      <c r="T60" s="195"/>
      <c r="U60" s="578"/>
      <c r="V60" s="574"/>
      <c r="W60" s="551"/>
      <c r="X60" s="557"/>
      <c r="Y60" s="575"/>
      <c r="Z60" s="576"/>
      <c r="AA60" s="576"/>
      <c r="AB60" s="575"/>
      <c r="AC60" s="191"/>
    </row>
    <row r="61" spans="1:29" s="583" customFormat="1" ht="62.25" customHeight="1" x14ac:dyDescent="0.25">
      <c r="A61" s="802"/>
      <c r="B61" s="802"/>
      <c r="C61" s="802"/>
      <c r="D61" s="802"/>
      <c r="E61" s="802"/>
      <c r="F61" s="802"/>
      <c r="G61" s="802"/>
      <c r="H61" s="802"/>
      <c r="I61" s="802"/>
      <c r="J61" s="802">
        <v>17</v>
      </c>
      <c r="K61" s="799" t="s">
        <v>264</v>
      </c>
      <c r="L61" s="802"/>
      <c r="M61" s="175">
        <f>+M62+M64+M63</f>
        <v>250000000</v>
      </c>
      <c r="N61" s="175">
        <f t="shared" ref="N61:R61" si="38">+N62+N64+N63</f>
        <v>250000000</v>
      </c>
      <c r="O61" s="175">
        <f t="shared" si="38"/>
        <v>0</v>
      </c>
      <c r="P61" s="175">
        <f t="shared" si="38"/>
        <v>250000000</v>
      </c>
      <c r="Q61" s="175">
        <f t="shared" si="38"/>
        <v>0</v>
      </c>
      <c r="R61" s="175">
        <f t="shared" si="38"/>
        <v>250000000</v>
      </c>
      <c r="S61" s="175"/>
      <c r="T61" s="175"/>
      <c r="U61" s="573"/>
      <c r="V61" s="579"/>
      <c r="W61" s="580"/>
      <c r="X61" s="557"/>
      <c r="Y61" s="581"/>
      <c r="Z61" s="582"/>
      <c r="AA61" s="582"/>
      <c r="AB61" s="581"/>
      <c r="AC61" s="802"/>
    </row>
    <row r="62" spans="1:29" s="577" customFormat="1" ht="39" customHeight="1" x14ac:dyDescent="0.25">
      <c r="A62" s="191">
        <v>1501</v>
      </c>
      <c r="B62" s="191" t="s">
        <v>93</v>
      </c>
      <c r="C62" s="191">
        <v>17</v>
      </c>
      <c r="D62" s="191">
        <v>0</v>
      </c>
      <c r="E62" s="191">
        <v>1501020</v>
      </c>
      <c r="F62" s="191" t="s">
        <v>106</v>
      </c>
      <c r="G62" s="191">
        <v>11</v>
      </c>
      <c r="H62" s="191" t="s">
        <v>39</v>
      </c>
      <c r="I62" s="191"/>
      <c r="J62" s="191" t="s">
        <v>2974</v>
      </c>
      <c r="K62" s="798" t="s">
        <v>265</v>
      </c>
      <c r="L62" s="191">
        <v>1</v>
      </c>
      <c r="M62" s="195">
        <v>128000000</v>
      </c>
      <c r="N62" s="195">
        <f t="shared" ref="N62:N64" si="39">+M62*L62</f>
        <v>128000000</v>
      </c>
      <c r="O62" s="195">
        <v>0</v>
      </c>
      <c r="P62" s="195">
        <f t="shared" ref="P62:P64" si="40">+N62+O62</f>
        <v>128000000</v>
      </c>
      <c r="Q62" s="195">
        <v>0</v>
      </c>
      <c r="R62" s="195">
        <f>+P62-Q62</f>
        <v>128000000</v>
      </c>
      <c r="S62" s="195"/>
      <c r="T62" s="195"/>
      <c r="U62" s="573"/>
      <c r="V62" s="574"/>
      <c r="W62" s="551"/>
      <c r="X62" s="557"/>
      <c r="Y62" s="575"/>
      <c r="Z62" s="576"/>
      <c r="AA62" s="576"/>
      <c r="AB62" s="575"/>
      <c r="AC62" s="191"/>
    </row>
    <row r="63" spans="1:29" s="577" customFormat="1" ht="39" customHeight="1" x14ac:dyDescent="0.25">
      <c r="A63" s="191">
        <v>1501</v>
      </c>
      <c r="B63" s="191" t="s">
        <v>93</v>
      </c>
      <c r="C63" s="191">
        <v>17</v>
      </c>
      <c r="D63" s="191">
        <v>0</v>
      </c>
      <c r="E63" s="191">
        <v>1501020</v>
      </c>
      <c r="F63" s="191" t="s">
        <v>106</v>
      </c>
      <c r="G63" s="191">
        <v>11</v>
      </c>
      <c r="H63" s="191" t="s">
        <v>39</v>
      </c>
      <c r="I63" s="191"/>
      <c r="J63" s="191" t="s">
        <v>2975</v>
      </c>
      <c r="K63" s="798" t="s">
        <v>315</v>
      </c>
      <c r="L63" s="191">
        <v>1</v>
      </c>
      <c r="M63" s="195">
        <v>95000000</v>
      </c>
      <c r="N63" s="195">
        <f t="shared" ref="N63" si="41">+M63*L63</f>
        <v>95000000</v>
      </c>
      <c r="O63" s="195">
        <v>0</v>
      </c>
      <c r="P63" s="195">
        <f t="shared" ref="P63" si="42">+N63+O63</f>
        <v>95000000</v>
      </c>
      <c r="Q63" s="195">
        <v>0</v>
      </c>
      <c r="R63" s="195">
        <f>+P63-Q63</f>
        <v>95000000</v>
      </c>
      <c r="S63" s="195"/>
      <c r="T63" s="195"/>
      <c r="U63" s="573"/>
      <c r="V63" s="574"/>
      <c r="W63" s="551"/>
      <c r="X63" s="557"/>
      <c r="Y63" s="575"/>
      <c r="Z63" s="576"/>
      <c r="AA63" s="576"/>
      <c r="AB63" s="575"/>
      <c r="AC63" s="191"/>
    </row>
    <row r="64" spans="1:29" s="577" customFormat="1" ht="39" customHeight="1" x14ac:dyDescent="0.25">
      <c r="A64" s="191">
        <v>1501</v>
      </c>
      <c r="B64" s="191" t="s">
        <v>93</v>
      </c>
      <c r="C64" s="191">
        <v>17</v>
      </c>
      <c r="D64" s="191">
        <v>0</v>
      </c>
      <c r="E64" s="191">
        <v>1501020</v>
      </c>
      <c r="F64" s="191" t="s">
        <v>106</v>
      </c>
      <c r="G64" s="191">
        <v>11</v>
      </c>
      <c r="H64" s="191" t="s">
        <v>39</v>
      </c>
      <c r="I64" s="191"/>
      <c r="J64" s="191" t="s">
        <v>2976</v>
      </c>
      <c r="K64" s="798" t="s">
        <v>266</v>
      </c>
      <c r="L64" s="191">
        <v>1</v>
      </c>
      <c r="M64" s="195">
        <v>27000000</v>
      </c>
      <c r="N64" s="195">
        <f t="shared" si="39"/>
        <v>27000000</v>
      </c>
      <c r="O64" s="195">
        <v>0</v>
      </c>
      <c r="P64" s="195">
        <f t="shared" si="40"/>
        <v>27000000</v>
      </c>
      <c r="Q64" s="195">
        <v>0</v>
      </c>
      <c r="R64" s="195">
        <f>+P64-Q64</f>
        <v>27000000</v>
      </c>
      <c r="S64" s="195"/>
      <c r="T64" s="195"/>
      <c r="U64" s="573"/>
      <c r="V64" s="574"/>
      <c r="W64" s="551"/>
      <c r="X64" s="557"/>
      <c r="Y64" s="575"/>
      <c r="Z64" s="576"/>
      <c r="AA64" s="576"/>
      <c r="AB64" s="575"/>
      <c r="AC64" s="191"/>
    </row>
    <row r="65" spans="1:29" s="583" customFormat="1" ht="62.25" customHeight="1" x14ac:dyDescent="0.25">
      <c r="A65" s="802"/>
      <c r="B65" s="802"/>
      <c r="C65" s="802"/>
      <c r="D65" s="802"/>
      <c r="E65" s="802"/>
      <c r="F65" s="802"/>
      <c r="G65" s="802"/>
      <c r="H65" s="802"/>
      <c r="I65" s="802"/>
      <c r="J65" s="802">
        <v>18</v>
      </c>
      <c r="K65" s="799" t="s">
        <v>267</v>
      </c>
      <c r="L65" s="802"/>
      <c r="M65" s="175">
        <f>+M66+M68+M67</f>
        <v>250000000</v>
      </c>
      <c r="N65" s="175">
        <f t="shared" ref="N65" si="43">+N66+N68+N67</f>
        <v>250000000</v>
      </c>
      <c r="O65" s="175">
        <f t="shared" ref="O65" si="44">+O66+O68+O67</f>
        <v>0</v>
      </c>
      <c r="P65" s="175">
        <f t="shared" ref="P65" si="45">+P66+P68+P67</f>
        <v>250000000</v>
      </c>
      <c r="Q65" s="175">
        <f t="shared" ref="Q65" si="46">+Q66+Q68+Q67</f>
        <v>0</v>
      </c>
      <c r="R65" s="175">
        <f t="shared" ref="R65" si="47">+R66+R68+R67</f>
        <v>250000000</v>
      </c>
      <c r="S65" s="175"/>
      <c r="T65" s="175"/>
      <c r="U65" s="573"/>
      <c r="V65" s="579"/>
      <c r="W65" s="580"/>
      <c r="X65" s="557"/>
      <c r="Y65" s="581"/>
      <c r="Z65" s="582"/>
      <c r="AA65" s="582"/>
      <c r="AB65" s="581"/>
      <c r="AC65" s="802"/>
    </row>
    <row r="66" spans="1:29" s="577" customFormat="1" ht="39" customHeight="1" x14ac:dyDescent="0.25">
      <c r="A66" s="191">
        <v>1501</v>
      </c>
      <c r="B66" s="191" t="s">
        <v>93</v>
      </c>
      <c r="C66" s="191">
        <v>17</v>
      </c>
      <c r="D66" s="191">
        <v>0</v>
      </c>
      <c r="E66" s="191">
        <v>1501020</v>
      </c>
      <c r="F66" s="191" t="s">
        <v>106</v>
      </c>
      <c r="G66" s="191">
        <v>11</v>
      </c>
      <c r="H66" s="191" t="s">
        <v>39</v>
      </c>
      <c r="I66" s="191"/>
      <c r="J66" s="191" t="s">
        <v>2977</v>
      </c>
      <c r="K66" s="798" t="s">
        <v>268</v>
      </c>
      <c r="L66" s="191">
        <v>1</v>
      </c>
      <c r="M66" s="195">
        <v>153000000</v>
      </c>
      <c r="N66" s="195">
        <f t="shared" ref="N66:N68" si="48">+M66*L66</f>
        <v>153000000</v>
      </c>
      <c r="O66" s="195">
        <v>0</v>
      </c>
      <c r="P66" s="195">
        <f t="shared" ref="P66:P68" si="49">+N66+O66</f>
        <v>153000000</v>
      </c>
      <c r="Q66" s="195">
        <v>0</v>
      </c>
      <c r="R66" s="195">
        <f>+P66-Q66</f>
        <v>153000000</v>
      </c>
      <c r="S66" s="195"/>
      <c r="T66" s="195"/>
      <c r="U66" s="573"/>
      <c r="V66" s="574"/>
      <c r="W66" s="551"/>
      <c r="X66" s="557"/>
      <c r="Y66" s="575"/>
      <c r="Z66" s="576"/>
      <c r="AA66" s="576"/>
      <c r="AB66" s="575"/>
      <c r="AC66" s="191"/>
    </row>
    <row r="67" spans="1:29" s="577" customFormat="1" ht="50.25" customHeight="1" x14ac:dyDescent="0.25">
      <c r="A67" s="191">
        <v>1501</v>
      </c>
      <c r="B67" s="191" t="s">
        <v>93</v>
      </c>
      <c r="C67" s="191">
        <v>17</v>
      </c>
      <c r="D67" s="191">
        <v>0</v>
      </c>
      <c r="E67" s="191">
        <v>1501020</v>
      </c>
      <c r="F67" s="191" t="s">
        <v>106</v>
      </c>
      <c r="G67" s="191">
        <v>11</v>
      </c>
      <c r="H67" s="191" t="s">
        <v>39</v>
      </c>
      <c r="I67" s="191"/>
      <c r="J67" s="191" t="s">
        <v>2978</v>
      </c>
      <c r="K67" s="798" t="s">
        <v>316</v>
      </c>
      <c r="L67" s="191">
        <v>1</v>
      </c>
      <c r="M67" s="195">
        <v>92000000</v>
      </c>
      <c r="N67" s="195">
        <f t="shared" si="48"/>
        <v>92000000</v>
      </c>
      <c r="O67" s="195">
        <v>0</v>
      </c>
      <c r="P67" s="195">
        <f t="shared" si="49"/>
        <v>92000000</v>
      </c>
      <c r="Q67" s="195">
        <v>0</v>
      </c>
      <c r="R67" s="195">
        <f>+P67-Q67</f>
        <v>92000000</v>
      </c>
      <c r="S67" s="195"/>
      <c r="T67" s="195"/>
      <c r="U67" s="573"/>
      <c r="V67" s="574"/>
      <c r="W67" s="551"/>
      <c r="X67" s="557"/>
      <c r="Y67" s="575"/>
      <c r="Z67" s="576"/>
      <c r="AA67" s="576"/>
      <c r="AB67" s="575"/>
      <c r="AC67" s="191"/>
    </row>
    <row r="68" spans="1:29" s="577" customFormat="1" ht="54" x14ac:dyDescent="0.25">
      <c r="A68" s="191">
        <v>1501</v>
      </c>
      <c r="B68" s="191" t="s">
        <v>93</v>
      </c>
      <c r="C68" s="191">
        <v>17</v>
      </c>
      <c r="D68" s="191">
        <v>0</v>
      </c>
      <c r="E68" s="191">
        <v>1501020</v>
      </c>
      <c r="F68" s="191" t="s">
        <v>106</v>
      </c>
      <c r="G68" s="191">
        <v>11</v>
      </c>
      <c r="H68" s="191" t="s">
        <v>39</v>
      </c>
      <c r="I68" s="191"/>
      <c r="J68" s="191" t="s">
        <v>2979</v>
      </c>
      <c r="K68" s="798" t="s">
        <v>269</v>
      </c>
      <c r="L68" s="191">
        <v>1</v>
      </c>
      <c r="M68" s="195">
        <v>5000000</v>
      </c>
      <c r="N68" s="195">
        <f t="shared" si="48"/>
        <v>5000000</v>
      </c>
      <c r="O68" s="195">
        <v>0</v>
      </c>
      <c r="P68" s="195">
        <f t="shared" si="49"/>
        <v>5000000</v>
      </c>
      <c r="Q68" s="195">
        <v>0</v>
      </c>
      <c r="R68" s="195">
        <f>+P68-Q68</f>
        <v>5000000</v>
      </c>
      <c r="S68" s="195"/>
      <c r="T68" s="195"/>
      <c r="U68" s="573"/>
      <c r="V68" s="574"/>
      <c r="W68" s="551"/>
      <c r="X68" s="557"/>
      <c r="Y68" s="575"/>
      <c r="Z68" s="576"/>
      <c r="AA68" s="576"/>
      <c r="AB68" s="575"/>
      <c r="AC68" s="191"/>
    </row>
    <row r="69" spans="1:29" s="583" customFormat="1" ht="62.25" customHeight="1" x14ac:dyDescent="0.25">
      <c r="A69" s="802"/>
      <c r="B69" s="802"/>
      <c r="C69" s="802"/>
      <c r="D69" s="802"/>
      <c r="E69" s="802"/>
      <c r="F69" s="802"/>
      <c r="G69" s="802"/>
      <c r="H69" s="802"/>
      <c r="I69" s="802"/>
      <c r="J69" s="802">
        <v>19</v>
      </c>
      <c r="K69" s="799" t="s">
        <v>270</v>
      </c>
      <c r="L69" s="802"/>
      <c r="M69" s="175">
        <f>+M70</f>
        <v>1586000000</v>
      </c>
      <c r="N69" s="175">
        <f t="shared" ref="N69:R69" si="50">+N70</f>
        <v>1586000000</v>
      </c>
      <c r="O69" s="175">
        <f t="shared" si="50"/>
        <v>0</v>
      </c>
      <c r="P69" s="175">
        <f t="shared" si="50"/>
        <v>1586000000</v>
      </c>
      <c r="Q69" s="175">
        <f t="shared" si="50"/>
        <v>0</v>
      </c>
      <c r="R69" s="175">
        <f t="shared" si="50"/>
        <v>1586000000</v>
      </c>
      <c r="S69" s="175"/>
      <c r="T69" s="175"/>
      <c r="U69" s="573"/>
      <c r="V69" s="579"/>
      <c r="W69" s="580"/>
      <c r="X69" s="557"/>
      <c r="Y69" s="581"/>
      <c r="Z69" s="582"/>
      <c r="AA69" s="582"/>
      <c r="AB69" s="581"/>
      <c r="AC69" s="802"/>
    </row>
    <row r="70" spans="1:29" s="577" customFormat="1" ht="39" customHeight="1" x14ac:dyDescent="0.25">
      <c r="A70" s="191">
        <v>1501</v>
      </c>
      <c r="B70" s="191" t="s">
        <v>93</v>
      </c>
      <c r="C70" s="191">
        <v>17</v>
      </c>
      <c r="D70" s="191">
        <v>0</v>
      </c>
      <c r="E70" s="191">
        <v>1501020</v>
      </c>
      <c r="F70" s="191" t="s">
        <v>106</v>
      </c>
      <c r="G70" s="191">
        <v>11</v>
      </c>
      <c r="H70" s="191" t="s">
        <v>39</v>
      </c>
      <c r="I70" s="191"/>
      <c r="J70" s="191" t="s">
        <v>2980</v>
      </c>
      <c r="K70" s="798" t="s">
        <v>270</v>
      </c>
      <c r="L70" s="191">
        <v>1</v>
      </c>
      <c r="M70" s="195">
        <v>1586000000</v>
      </c>
      <c r="N70" s="195">
        <f t="shared" ref="N70" si="51">+M70*L70</f>
        <v>1586000000</v>
      </c>
      <c r="O70" s="195">
        <v>0</v>
      </c>
      <c r="P70" s="195">
        <f t="shared" ref="P70" si="52">+N70+O70</f>
        <v>1586000000</v>
      </c>
      <c r="Q70" s="195">
        <v>0</v>
      </c>
      <c r="R70" s="195">
        <f>+P70-Q70</f>
        <v>1586000000</v>
      </c>
      <c r="S70" s="195"/>
      <c r="T70" s="195"/>
      <c r="U70" s="573"/>
      <c r="V70" s="574"/>
      <c r="W70" s="551"/>
      <c r="X70" s="557"/>
      <c r="Y70" s="575"/>
      <c r="Z70" s="576"/>
      <c r="AA70" s="576"/>
      <c r="AB70" s="575"/>
      <c r="AC70" s="191"/>
    </row>
    <row r="71" spans="1:29" s="577" customFormat="1" ht="31.5" customHeight="1" x14ac:dyDescent="0.25">
      <c r="A71" s="864" t="s">
        <v>51</v>
      </c>
      <c r="B71" s="864"/>
      <c r="C71" s="864"/>
      <c r="D71" s="864"/>
      <c r="E71" s="864"/>
      <c r="F71" s="864"/>
      <c r="G71" s="864"/>
      <c r="H71" s="864"/>
      <c r="I71" s="864"/>
      <c r="J71" s="864"/>
      <c r="K71" s="864"/>
      <c r="L71" s="864"/>
      <c r="M71" s="175">
        <f>M49+M54+M56+M59+M61+M65+M69+M52</f>
        <v>13779919284.470001</v>
      </c>
      <c r="N71" s="175">
        <f t="shared" ref="N71:R71" si="53">N49+N54+N56+N59+N61+N65+N69+N52</f>
        <v>13779919284.470001</v>
      </c>
      <c r="O71" s="175">
        <f t="shared" si="53"/>
        <v>0</v>
      </c>
      <c r="P71" s="175">
        <f t="shared" si="53"/>
        <v>13779919284.470001</v>
      </c>
      <c r="Q71" s="175">
        <f t="shared" si="53"/>
        <v>0</v>
      </c>
      <c r="R71" s="175">
        <f t="shared" si="53"/>
        <v>13779919284.470001</v>
      </c>
      <c r="S71" s="175"/>
      <c r="T71" s="175"/>
      <c r="U71" s="573"/>
      <c r="V71" s="574"/>
      <c r="W71" s="551"/>
      <c r="X71" s="557"/>
      <c r="Y71" s="575"/>
      <c r="Z71" s="576"/>
      <c r="AA71" s="576"/>
      <c r="AB71" s="575"/>
      <c r="AC71" s="191"/>
    </row>
    <row r="72" spans="1:29" s="577" customFormat="1" ht="39" customHeight="1" x14ac:dyDescent="0.25">
      <c r="A72" s="695"/>
      <c r="B72" s="695"/>
      <c r="C72" s="695"/>
      <c r="D72" s="695"/>
      <c r="E72" s="695"/>
      <c r="F72" s="695"/>
      <c r="G72" s="695"/>
      <c r="H72" s="695"/>
      <c r="I72" s="695"/>
      <c r="J72" s="695"/>
      <c r="K72" s="695" t="s">
        <v>277</v>
      </c>
      <c r="L72" s="695"/>
      <c r="M72" s="175"/>
      <c r="N72" s="175"/>
      <c r="O72" s="175"/>
      <c r="P72" s="175"/>
      <c r="Q72" s="175"/>
      <c r="R72" s="175"/>
      <c r="S72" s="175"/>
      <c r="T72" s="175"/>
      <c r="U72" s="573"/>
      <c r="V72" s="574"/>
      <c r="W72" s="551"/>
      <c r="X72" s="557"/>
      <c r="Y72" s="575"/>
      <c r="Z72" s="576"/>
      <c r="AA72" s="576"/>
      <c r="AB72" s="575"/>
      <c r="AC72" s="191"/>
    </row>
    <row r="73" spans="1:29" s="577" customFormat="1" ht="39" customHeight="1" x14ac:dyDescent="0.25">
      <c r="A73" s="699">
        <v>1501</v>
      </c>
      <c r="B73" s="699" t="s">
        <v>93</v>
      </c>
      <c r="C73" s="699">
        <v>17</v>
      </c>
      <c r="D73" s="699">
        <v>0</v>
      </c>
      <c r="E73" s="699">
        <v>1501030</v>
      </c>
      <c r="F73" s="699"/>
      <c r="G73" s="699"/>
      <c r="H73" s="699"/>
      <c r="I73" s="699"/>
      <c r="J73" s="699"/>
      <c r="K73" s="695" t="s">
        <v>278</v>
      </c>
      <c r="L73" s="695"/>
      <c r="M73" s="175">
        <f>+M74</f>
        <v>6095000000</v>
      </c>
      <c r="N73" s="175">
        <f t="shared" ref="N73:R73" si="54">+N74</f>
        <v>6095000000</v>
      </c>
      <c r="O73" s="175">
        <f t="shared" si="54"/>
        <v>0</v>
      </c>
      <c r="P73" s="175">
        <f t="shared" si="54"/>
        <v>6095000000</v>
      </c>
      <c r="Q73" s="175">
        <f t="shared" si="54"/>
        <v>0</v>
      </c>
      <c r="R73" s="175">
        <f t="shared" si="54"/>
        <v>6095000000</v>
      </c>
      <c r="S73" s="175"/>
      <c r="T73" s="175"/>
      <c r="U73" s="573"/>
      <c r="V73" s="574"/>
      <c r="W73" s="551"/>
      <c r="X73" s="557"/>
      <c r="Y73" s="575"/>
      <c r="Z73" s="576"/>
      <c r="AA73" s="576"/>
      <c r="AB73" s="575"/>
      <c r="AC73" s="191"/>
    </row>
    <row r="74" spans="1:29" s="577" customFormat="1" ht="39" customHeight="1" x14ac:dyDescent="0.25">
      <c r="A74" s="699">
        <v>1501</v>
      </c>
      <c r="B74" s="699" t="s">
        <v>93</v>
      </c>
      <c r="C74" s="699">
        <v>17</v>
      </c>
      <c r="D74" s="699">
        <v>0</v>
      </c>
      <c r="E74" s="699">
        <v>1501030</v>
      </c>
      <c r="F74" s="699" t="s">
        <v>106</v>
      </c>
      <c r="G74" s="699"/>
      <c r="H74" s="699"/>
      <c r="I74" s="699"/>
      <c r="J74" s="699"/>
      <c r="K74" s="213" t="s">
        <v>164</v>
      </c>
      <c r="L74" s="695"/>
      <c r="M74" s="175">
        <f>M75+M79+M82</f>
        <v>6095000000</v>
      </c>
      <c r="N74" s="175">
        <f t="shared" ref="N74:R74" si="55">N75+N79+N82</f>
        <v>6095000000</v>
      </c>
      <c r="O74" s="175">
        <f t="shared" si="55"/>
        <v>0</v>
      </c>
      <c r="P74" s="175">
        <f t="shared" si="55"/>
        <v>6095000000</v>
      </c>
      <c r="Q74" s="175">
        <f t="shared" si="55"/>
        <v>0</v>
      </c>
      <c r="R74" s="175">
        <f t="shared" si="55"/>
        <v>6095000000</v>
      </c>
      <c r="S74" s="175"/>
      <c r="T74" s="175"/>
      <c r="U74" s="573"/>
      <c r="V74" s="574"/>
      <c r="W74" s="551"/>
      <c r="X74" s="557"/>
      <c r="Y74" s="575"/>
      <c r="Z74" s="576"/>
      <c r="AA74" s="576"/>
      <c r="AB74" s="575"/>
      <c r="AC74" s="191"/>
    </row>
    <row r="75" spans="1:29" s="577" customFormat="1" ht="63.75" customHeight="1" x14ac:dyDescent="0.25">
      <c r="A75" s="699"/>
      <c r="B75" s="699"/>
      <c r="C75" s="699"/>
      <c r="D75" s="699"/>
      <c r="E75" s="699"/>
      <c r="F75" s="699"/>
      <c r="G75" s="699"/>
      <c r="H75" s="699"/>
      <c r="I75" s="699"/>
      <c r="J75" s="699">
        <v>20</v>
      </c>
      <c r="K75" s="695" t="s">
        <v>317</v>
      </c>
      <c r="L75" s="695"/>
      <c r="M75" s="175">
        <f>SUM(M76:M78)</f>
        <v>300000000</v>
      </c>
      <c r="N75" s="175">
        <f t="shared" ref="N75:R75" si="56">SUM(N76:N78)</f>
        <v>300000000</v>
      </c>
      <c r="O75" s="175">
        <f t="shared" si="56"/>
        <v>0</v>
      </c>
      <c r="P75" s="175">
        <f t="shared" si="56"/>
        <v>300000000</v>
      </c>
      <c r="Q75" s="175">
        <f t="shared" si="56"/>
        <v>0</v>
      </c>
      <c r="R75" s="175">
        <f t="shared" si="56"/>
        <v>300000000</v>
      </c>
      <c r="S75" s="175"/>
      <c r="T75" s="175"/>
      <c r="U75" s="573"/>
      <c r="V75" s="574"/>
      <c r="W75" s="551"/>
      <c r="X75" s="557"/>
      <c r="Y75" s="575"/>
      <c r="Z75" s="576"/>
      <c r="AA75" s="576"/>
      <c r="AB75" s="575"/>
      <c r="AC75" s="191"/>
    </row>
    <row r="76" spans="1:29" s="577" customFormat="1" ht="39" customHeight="1" x14ac:dyDescent="0.25">
      <c r="A76" s="191">
        <v>1501</v>
      </c>
      <c r="B76" s="191" t="s">
        <v>93</v>
      </c>
      <c r="C76" s="191">
        <v>17</v>
      </c>
      <c r="D76" s="191">
        <v>0</v>
      </c>
      <c r="E76" s="191">
        <v>1501030</v>
      </c>
      <c r="F76" s="191" t="s">
        <v>106</v>
      </c>
      <c r="G76" s="191">
        <v>11</v>
      </c>
      <c r="H76" s="191" t="s">
        <v>39</v>
      </c>
      <c r="I76" s="191"/>
      <c r="J76" s="191" t="s">
        <v>2981</v>
      </c>
      <c r="K76" s="693" t="s">
        <v>318</v>
      </c>
      <c r="L76" s="191">
        <v>1</v>
      </c>
      <c r="M76" s="195">
        <v>175000000</v>
      </c>
      <c r="N76" s="195">
        <f t="shared" ref="N76:N78" si="57">+M76*L76</f>
        <v>175000000</v>
      </c>
      <c r="O76" s="195">
        <v>0</v>
      </c>
      <c r="P76" s="195">
        <f t="shared" ref="P76:P78" si="58">+N76+O76</f>
        <v>175000000</v>
      </c>
      <c r="Q76" s="195">
        <v>0</v>
      </c>
      <c r="R76" s="195">
        <f>+P76-Q76</f>
        <v>175000000</v>
      </c>
      <c r="S76" s="195"/>
      <c r="T76" s="195"/>
      <c r="U76" s="573"/>
      <c r="V76" s="574"/>
      <c r="W76" s="551"/>
      <c r="X76" s="564"/>
      <c r="Y76" s="575"/>
      <c r="Z76" s="576"/>
      <c r="AA76" s="576"/>
      <c r="AB76" s="575"/>
      <c r="AC76" s="191"/>
    </row>
    <row r="77" spans="1:29" s="577" customFormat="1" ht="39" customHeight="1" x14ac:dyDescent="0.25">
      <c r="A77" s="191">
        <v>1501</v>
      </c>
      <c r="B77" s="191" t="s">
        <v>93</v>
      </c>
      <c r="C77" s="191">
        <v>17</v>
      </c>
      <c r="D77" s="191">
        <v>0</v>
      </c>
      <c r="E77" s="191">
        <v>1501030</v>
      </c>
      <c r="F77" s="191" t="s">
        <v>106</v>
      </c>
      <c r="G77" s="191">
        <v>11</v>
      </c>
      <c r="H77" s="191" t="s">
        <v>39</v>
      </c>
      <c r="I77" s="191"/>
      <c r="J77" s="191" t="s">
        <v>2982</v>
      </c>
      <c r="K77" s="693" t="s">
        <v>319</v>
      </c>
      <c r="L77" s="191">
        <v>1</v>
      </c>
      <c r="M77" s="195">
        <v>122000000</v>
      </c>
      <c r="N77" s="195">
        <f t="shared" si="57"/>
        <v>122000000</v>
      </c>
      <c r="O77" s="195">
        <v>0</v>
      </c>
      <c r="P77" s="195">
        <f t="shared" si="58"/>
        <v>122000000</v>
      </c>
      <c r="Q77" s="195">
        <v>0</v>
      </c>
      <c r="R77" s="195">
        <f>+P77-Q77</f>
        <v>122000000</v>
      </c>
      <c r="S77" s="195"/>
      <c r="T77" s="195"/>
      <c r="U77" s="573"/>
      <c r="V77" s="574"/>
      <c r="W77" s="551"/>
      <c r="X77" s="564"/>
      <c r="Y77" s="575"/>
      <c r="Z77" s="576"/>
      <c r="AA77" s="576"/>
      <c r="AB77" s="575"/>
      <c r="AC77" s="191"/>
    </row>
    <row r="78" spans="1:29" s="577" customFormat="1" ht="39" customHeight="1" x14ac:dyDescent="0.25">
      <c r="A78" s="191">
        <v>1501</v>
      </c>
      <c r="B78" s="191" t="s">
        <v>93</v>
      </c>
      <c r="C78" s="191">
        <v>17</v>
      </c>
      <c r="D78" s="191">
        <v>0</v>
      </c>
      <c r="E78" s="191">
        <v>1501030</v>
      </c>
      <c r="F78" s="191" t="s">
        <v>106</v>
      </c>
      <c r="G78" s="191">
        <v>11</v>
      </c>
      <c r="H78" s="191" t="s">
        <v>39</v>
      </c>
      <c r="I78" s="191"/>
      <c r="J78" s="191" t="s">
        <v>2983</v>
      </c>
      <c r="K78" s="693" t="s">
        <v>242</v>
      </c>
      <c r="L78" s="191">
        <v>1</v>
      </c>
      <c r="M78" s="195">
        <v>3000000</v>
      </c>
      <c r="N78" s="195">
        <f t="shared" si="57"/>
        <v>3000000</v>
      </c>
      <c r="O78" s="195">
        <v>0</v>
      </c>
      <c r="P78" s="195">
        <f t="shared" si="58"/>
        <v>3000000</v>
      </c>
      <c r="Q78" s="195">
        <v>0</v>
      </c>
      <c r="R78" s="195">
        <f>+P78-Q78</f>
        <v>3000000</v>
      </c>
      <c r="S78" s="195"/>
      <c r="T78" s="195"/>
      <c r="U78" s="573"/>
      <c r="V78" s="574"/>
      <c r="W78" s="551"/>
      <c r="X78" s="564"/>
      <c r="Y78" s="575"/>
      <c r="Z78" s="576"/>
      <c r="AA78" s="576"/>
      <c r="AB78" s="575"/>
      <c r="AC78" s="191"/>
    </row>
    <row r="79" spans="1:29" s="583" customFormat="1" ht="39" customHeight="1" x14ac:dyDescent="0.25">
      <c r="A79" s="699"/>
      <c r="B79" s="699"/>
      <c r="C79" s="699"/>
      <c r="D79" s="699"/>
      <c r="E79" s="699"/>
      <c r="F79" s="699"/>
      <c r="G79" s="699"/>
      <c r="H79" s="699"/>
      <c r="I79" s="699"/>
      <c r="J79" s="699">
        <v>21</v>
      </c>
      <c r="K79" s="695" t="s">
        <v>274</v>
      </c>
      <c r="L79" s="699"/>
      <c r="M79" s="175">
        <f>+M81+M80</f>
        <v>1400000000</v>
      </c>
      <c r="N79" s="175">
        <f t="shared" ref="N79:R79" si="59">+N81+N80</f>
        <v>1400000000</v>
      </c>
      <c r="O79" s="175">
        <f t="shared" si="59"/>
        <v>0</v>
      </c>
      <c r="P79" s="175">
        <f t="shared" si="59"/>
        <v>1400000000</v>
      </c>
      <c r="Q79" s="175">
        <f t="shared" si="59"/>
        <v>0</v>
      </c>
      <c r="R79" s="175">
        <f t="shared" si="59"/>
        <v>1400000000</v>
      </c>
      <c r="S79" s="175"/>
      <c r="T79" s="175"/>
      <c r="U79" s="578"/>
      <c r="V79" s="579"/>
      <c r="W79" s="580"/>
      <c r="X79" s="557"/>
      <c r="Y79" s="581"/>
      <c r="Z79" s="582"/>
      <c r="AA79" s="582"/>
      <c r="AB79" s="581"/>
      <c r="AC79" s="699"/>
    </row>
    <row r="80" spans="1:29" s="577" customFormat="1" ht="39" customHeight="1" x14ac:dyDescent="0.25">
      <c r="A80" s="191">
        <v>1501</v>
      </c>
      <c r="B80" s="191" t="s">
        <v>93</v>
      </c>
      <c r="C80" s="191">
        <v>17</v>
      </c>
      <c r="D80" s="191">
        <v>0</v>
      </c>
      <c r="E80" s="191">
        <v>1501030</v>
      </c>
      <c r="F80" s="191" t="s">
        <v>106</v>
      </c>
      <c r="G80" s="191">
        <v>11</v>
      </c>
      <c r="H80" s="191" t="s">
        <v>39</v>
      </c>
      <c r="I80" s="191"/>
      <c r="J80" s="191" t="s">
        <v>2985</v>
      </c>
      <c r="K80" s="798" t="s">
        <v>273</v>
      </c>
      <c r="L80" s="191">
        <v>1</v>
      </c>
      <c r="M80" s="195">
        <v>870000000</v>
      </c>
      <c r="N80" s="195">
        <f>+L80*M80</f>
        <v>870000000</v>
      </c>
      <c r="O80" s="195">
        <v>0</v>
      </c>
      <c r="P80" s="195">
        <f>+N80+O80</f>
        <v>870000000</v>
      </c>
      <c r="Q80" s="195">
        <v>0</v>
      </c>
      <c r="R80" s="195">
        <f>+P80-Q80</f>
        <v>870000000</v>
      </c>
      <c r="S80" s="195"/>
      <c r="T80" s="195"/>
      <c r="U80" s="573"/>
      <c r="V80" s="574"/>
      <c r="W80" s="551"/>
      <c r="X80" s="564"/>
      <c r="Y80" s="575"/>
      <c r="Z80" s="576"/>
      <c r="AA80" s="576"/>
      <c r="AB80" s="575"/>
      <c r="AC80" s="191"/>
    </row>
    <row r="81" spans="1:32" s="577" customFormat="1" ht="39" customHeight="1" x14ac:dyDescent="0.25">
      <c r="A81" s="191">
        <v>1501</v>
      </c>
      <c r="B81" s="191" t="s">
        <v>93</v>
      </c>
      <c r="C81" s="191">
        <v>17</v>
      </c>
      <c r="D81" s="191">
        <v>0</v>
      </c>
      <c r="E81" s="191">
        <v>1501030</v>
      </c>
      <c r="F81" s="191" t="s">
        <v>106</v>
      </c>
      <c r="G81" s="191">
        <v>11</v>
      </c>
      <c r="H81" s="191" t="s">
        <v>39</v>
      </c>
      <c r="I81" s="191"/>
      <c r="J81" s="191" t="s">
        <v>2984</v>
      </c>
      <c r="K81" s="693" t="s">
        <v>272</v>
      </c>
      <c r="L81" s="191">
        <v>1</v>
      </c>
      <c r="M81" s="195">
        <v>530000000</v>
      </c>
      <c r="N81" s="195">
        <f>+L81*M81</f>
        <v>530000000</v>
      </c>
      <c r="O81" s="195">
        <v>0</v>
      </c>
      <c r="P81" s="195">
        <f>+N81+O81</f>
        <v>530000000</v>
      </c>
      <c r="Q81" s="195">
        <v>0</v>
      </c>
      <c r="R81" s="195">
        <f>+P81-Q81</f>
        <v>530000000</v>
      </c>
      <c r="S81" s="195"/>
      <c r="T81" s="195"/>
      <c r="U81" s="573"/>
      <c r="V81" s="574"/>
      <c r="W81" s="551"/>
      <c r="X81" s="564"/>
      <c r="Y81" s="575"/>
      <c r="Z81" s="576"/>
      <c r="AA81" s="576"/>
      <c r="AB81" s="575"/>
      <c r="AC81" s="191"/>
    </row>
    <row r="82" spans="1:32" s="577" customFormat="1" ht="55.5" customHeight="1" x14ac:dyDescent="0.25">
      <c r="A82" s="699"/>
      <c r="B82" s="699"/>
      <c r="C82" s="699"/>
      <c r="D82" s="699"/>
      <c r="E82" s="699"/>
      <c r="F82" s="699"/>
      <c r="G82" s="699"/>
      <c r="H82" s="699"/>
      <c r="I82" s="699"/>
      <c r="J82" s="699">
        <v>22</v>
      </c>
      <c r="K82" s="695" t="s">
        <v>228</v>
      </c>
      <c r="L82" s="695"/>
      <c r="M82" s="175">
        <f t="shared" ref="M82:R82" si="60">SUM(M83:M84)</f>
        <v>4395000000</v>
      </c>
      <c r="N82" s="175">
        <f t="shared" si="60"/>
        <v>4395000000</v>
      </c>
      <c r="O82" s="175">
        <f t="shared" si="60"/>
        <v>0</v>
      </c>
      <c r="P82" s="175">
        <f t="shared" si="60"/>
        <v>4395000000</v>
      </c>
      <c r="Q82" s="175">
        <f t="shared" si="60"/>
        <v>0</v>
      </c>
      <c r="R82" s="175">
        <f t="shared" si="60"/>
        <v>4395000000</v>
      </c>
      <c r="S82" s="175"/>
      <c r="T82" s="175"/>
      <c r="U82" s="573"/>
      <c r="V82" s="574"/>
      <c r="W82" s="551"/>
      <c r="X82" s="557"/>
      <c r="Y82" s="575"/>
      <c r="Z82" s="576"/>
      <c r="AA82" s="576"/>
      <c r="AB82" s="575"/>
      <c r="AC82" s="191"/>
    </row>
    <row r="83" spans="1:32" s="577" customFormat="1" ht="39" customHeight="1" x14ac:dyDescent="0.25">
      <c r="A83" s="191">
        <v>1501</v>
      </c>
      <c r="B83" s="191" t="s">
        <v>93</v>
      </c>
      <c r="C83" s="191">
        <v>17</v>
      </c>
      <c r="D83" s="191">
        <v>0</v>
      </c>
      <c r="E83" s="191">
        <v>1501030</v>
      </c>
      <c r="F83" s="191" t="s">
        <v>106</v>
      </c>
      <c r="G83" s="191">
        <v>11</v>
      </c>
      <c r="H83" s="191" t="s">
        <v>39</v>
      </c>
      <c r="I83" s="191"/>
      <c r="J83" s="191" t="s">
        <v>2986</v>
      </c>
      <c r="K83" s="693" t="s">
        <v>275</v>
      </c>
      <c r="L83" s="191">
        <v>1</v>
      </c>
      <c r="M83" s="195">
        <v>4105000000</v>
      </c>
      <c r="N83" s="195">
        <f t="shared" ref="N83:N84" si="61">+M83*L83</f>
        <v>4105000000</v>
      </c>
      <c r="O83" s="195">
        <v>0</v>
      </c>
      <c r="P83" s="195">
        <f t="shared" ref="P83:P84" si="62">+N83+O83</f>
        <v>4105000000</v>
      </c>
      <c r="Q83" s="195">
        <v>0</v>
      </c>
      <c r="R83" s="195">
        <f>+P83-Q83</f>
        <v>4105000000</v>
      </c>
      <c r="S83" s="195"/>
      <c r="T83" s="195"/>
      <c r="U83" s="573"/>
      <c r="V83" s="574"/>
      <c r="W83" s="551"/>
      <c r="X83" s="564"/>
      <c r="Y83" s="575"/>
      <c r="Z83" s="576"/>
      <c r="AA83" s="576"/>
      <c r="AB83" s="575"/>
      <c r="AC83" s="191"/>
    </row>
    <row r="84" spans="1:32" s="577" customFormat="1" ht="39" customHeight="1" x14ac:dyDescent="0.25">
      <c r="A84" s="191">
        <v>1501</v>
      </c>
      <c r="B84" s="191" t="s">
        <v>93</v>
      </c>
      <c r="C84" s="191">
        <v>17</v>
      </c>
      <c r="D84" s="191">
        <v>0</v>
      </c>
      <c r="E84" s="191">
        <v>1501030</v>
      </c>
      <c r="F84" s="191" t="s">
        <v>106</v>
      </c>
      <c r="G84" s="191">
        <v>11</v>
      </c>
      <c r="H84" s="191" t="s">
        <v>39</v>
      </c>
      <c r="I84" s="191"/>
      <c r="J84" s="191" t="s">
        <v>2987</v>
      </c>
      <c r="K84" s="693" t="s">
        <v>276</v>
      </c>
      <c r="L84" s="191">
        <v>1</v>
      </c>
      <c r="M84" s="195">
        <v>290000000</v>
      </c>
      <c r="N84" s="195">
        <f t="shared" si="61"/>
        <v>290000000</v>
      </c>
      <c r="O84" s="195">
        <v>0</v>
      </c>
      <c r="P84" s="195">
        <f t="shared" si="62"/>
        <v>290000000</v>
      </c>
      <c r="Q84" s="195">
        <v>0</v>
      </c>
      <c r="R84" s="195">
        <f>+P84-Q84</f>
        <v>290000000</v>
      </c>
      <c r="S84" s="195"/>
      <c r="T84" s="195"/>
      <c r="U84" s="573"/>
      <c r="V84" s="574"/>
      <c r="W84" s="551"/>
      <c r="X84" s="564"/>
      <c r="Y84" s="575"/>
      <c r="Z84" s="576"/>
      <c r="AA84" s="576"/>
      <c r="AB84" s="575"/>
      <c r="AC84" s="191"/>
    </row>
    <row r="85" spans="1:32" s="577" customFormat="1" ht="31.5" customHeight="1" x14ac:dyDescent="0.25">
      <c r="A85" s="864" t="s">
        <v>51</v>
      </c>
      <c r="B85" s="864"/>
      <c r="C85" s="864"/>
      <c r="D85" s="864"/>
      <c r="E85" s="864"/>
      <c r="F85" s="864"/>
      <c r="G85" s="864"/>
      <c r="H85" s="864"/>
      <c r="I85" s="864"/>
      <c r="J85" s="864"/>
      <c r="K85" s="864"/>
      <c r="L85" s="864"/>
      <c r="M85" s="175">
        <f>M75+M79+M82</f>
        <v>6095000000</v>
      </c>
      <c r="N85" s="175">
        <f t="shared" ref="N85:R85" si="63">N75+N79+N82</f>
        <v>6095000000</v>
      </c>
      <c r="O85" s="175">
        <f t="shared" si="63"/>
        <v>0</v>
      </c>
      <c r="P85" s="175">
        <f t="shared" si="63"/>
        <v>6095000000</v>
      </c>
      <c r="Q85" s="175">
        <f t="shared" si="63"/>
        <v>0</v>
      </c>
      <c r="R85" s="175">
        <f t="shared" si="63"/>
        <v>6095000000</v>
      </c>
      <c r="S85" s="175"/>
      <c r="T85" s="175"/>
      <c r="U85" s="573"/>
      <c r="V85" s="574"/>
      <c r="W85" s="551"/>
      <c r="X85" s="557"/>
      <c r="Y85" s="575"/>
      <c r="Z85" s="576"/>
      <c r="AA85" s="576"/>
      <c r="AB85" s="575"/>
      <c r="AC85" s="191"/>
    </row>
    <row r="86" spans="1:32" s="583" customFormat="1" ht="27.75" customHeight="1" x14ac:dyDescent="0.25">
      <c r="A86" s="864" t="s">
        <v>190</v>
      </c>
      <c r="B86" s="864"/>
      <c r="C86" s="864"/>
      <c r="D86" s="864"/>
      <c r="E86" s="864"/>
      <c r="F86" s="864"/>
      <c r="G86" s="864"/>
      <c r="H86" s="864"/>
      <c r="I86" s="864"/>
      <c r="J86" s="864"/>
      <c r="K86" s="864"/>
      <c r="L86" s="864"/>
      <c r="M86" s="175">
        <f t="shared" ref="M86:R86" si="64">M85+M71+M45</f>
        <v>104433000000</v>
      </c>
      <c r="N86" s="175">
        <f t="shared" si="64"/>
        <v>104433000000</v>
      </c>
      <c r="O86" s="175">
        <f t="shared" si="64"/>
        <v>0</v>
      </c>
      <c r="P86" s="175">
        <f t="shared" si="64"/>
        <v>104433000000</v>
      </c>
      <c r="Q86" s="175">
        <f t="shared" si="64"/>
        <v>0</v>
      </c>
      <c r="R86" s="175">
        <f t="shared" si="64"/>
        <v>104433000000</v>
      </c>
      <c r="S86" s="175"/>
      <c r="T86" s="175"/>
      <c r="U86" s="578"/>
      <c r="V86" s="579"/>
      <c r="W86" s="580"/>
      <c r="X86" s="557"/>
      <c r="Y86" s="581"/>
      <c r="Z86" s="582"/>
      <c r="AA86" s="582"/>
      <c r="AB86" s="581"/>
      <c r="AC86" s="699"/>
    </row>
    <row r="87" spans="1:32" s="587" customFormat="1" ht="28.5" customHeight="1" x14ac:dyDescent="0.3">
      <c r="A87" s="865" t="s">
        <v>44</v>
      </c>
      <c r="B87" s="865"/>
      <c r="C87" s="865"/>
      <c r="D87" s="865"/>
      <c r="E87" s="865"/>
      <c r="F87" s="865"/>
      <c r="G87" s="865"/>
      <c r="H87" s="865"/>
      <c r="I87" s="865"/>
      <c r="J87" s="865"/>
      <c r="K87" s="865"/>
      <c r="L87" s="865"/>
      <c r="M87" s="175">
        <f>+M86</f>
        <v>104433000000</v>
      </c>
      <c r="N87" s="175">
        <f t="shared" ref="N87:R87" si="65">+N86</f>
        <v>104433000000</v>
      </c>
      <c r="O87" s="175">
        <f t="shared" si="65"/>
        <v>0</v>
      </c>
      <c r="P87" s="175">
        <f t="shared" si="65"/>
        <v>104433000000</v>
      </c>
      <c r="Q87" s="175">
        <f t="shared" si="65"/>
        <v>0</v>
      </c>
      <c r="R87" s="175">
        <f t="shared" si="65"/>
        <v>104433000000</v>
      </c>
      <c r="S87" s="175"/>
      <c r="T87" s="175"/>
      <c r="U87" s="584"/>
      <c r="V87" s="585"/>
      <c r="W87" s="586"/>
      <c r="X87" s="586"/>
      <c r="Y87" s="586"/>
      <c r="Z87" s="586"/>
      <c r="AA87" s="586"/>
      <c r="AB87" s="586"/>
      <c r="AC87" s="586"/>
    </row>
    <row r="88" spans="1:32" s="196" customFormat="1" ht="123.75" customHeight="1" x14ac:dyDescent="0.3">
      <c r="A88" s="860" t="s">
        <v>151</v>
      </c>
      <c r="B88" s="861"/>
      <c r="C88" s="861"/>
      <c r="D88" s="861"/>
      <c r="E88" s="861"/>
      <c r="F88" s="861"/>
      <c r="G88" s="861"/>
      <c r="H88" s="861"/>
      <c r="I88" s="861"/>
      <c r="J88" s="861"/>
      <c r="K88" s="861"/>
      <c r="L88" s="588" t="s">
        <v>45</v>
      </c>
      <c r="M88" s="860" t="s">
        <v>3034</v>
      </c>
      <c r="N88" s="860"/>
      <c r="O88" s="860"/>
      <c r="P88" s="860" t="s">
        <v>2953</v>
      </c>
      <c r="Q88" s="860"/>
      <c r="R88" s="860"/>
      <c r="S88" s="700"/>
      <c r="T88" s="228"/>
      <c r="U88" s="230"/>
      <c r="V88" s="230"/>
      <c r="W88" s="230"/>
      <c r="X88" s="230"/>
      <c r="Y88" s="230"/>
      <c r="Z88" s="227"/>
      <c r="AA88" s="227"/>
      <c r="AB88" s="227"/>
    </row>
    <row r="89" spans="1:32" s="227" customFormat="1" ht="31.5" customHeight="1" x14ac:dyDescent="0.3">
      <c r="A89" s="860" t="s">
        <v>46</v>
      </c>
      <c r="B89" s="860"/>
      <c r="C89" s="862">
        <v>44221</v>
      </c>
      <c r="D89" s="862"/>
      <c r="E89" s="862"/>
      <c r="F89" s="862"/>
      <c r="G89" s="862"/>
      <c r="H89" s="862"/>
      <c r="I89" s="862"/>
      <c r="J89" s="862"/>
      <c r="K89" s="862"/>
      <c r="L89" s="589" t="str">
        <f>+A89</f>
        <v>FECHA:</v>
      </c>
      <c r="M89" s="862">
        <f>+C89</f>
        <v>44221</v>
      </c>
      <c r="N89" s="860"/>
      <c r="O89" s="860"/>
      <c r="P89" s="590" t="str">
        <f>+L89</f>
        <v>FECHA:</v>
      </c>
      <c r="Q89" s="862">
        <f>+M89</f>
        <v>44221</v>
      </c>
      <c r="R89" s="860"/>
      <c r="S89" s="228"/>
      <c r="T89" s="700"/>
      <c r="U89" s="875"/>
      <c r="V89" s="698"/>
      <c r="W89" s="591"/>
      <c r="X89" s="874"/>
      <c r="Y89" s="592"/>
      <c r="Z89" s="231"/>
      <c r="AA89" s="230"/>
      <c r="AB89" s="230"/>
    </row>
    <row r="90" spans="1:32" ht="26.25" customHeight="1" x14ac:dyDescent="0.25">
      <c r="T90" s="237"/>
      <c r="U90" s="875"/>
      <c r="V90" s="698"/>
      <c r="W90" s="591"/>
      <c r="X90" s="874"/>
      <c r="Y90" s="592"/>
      <c r="Z90" s="231"/>
    </row>
    <row r="91" spans="1:32" ht="30" customHeight="1" x14ac:dyDescent="0.25">
      <c r="F91" s="237"/>
      <c r="G91" s="237"/>
      <c r="H91" s="237"/>
      <c r="I91" s="237"/>
      <c r="J91" s="237"/>
      <c r="K91" s="594"/>
      <c r="L91" s="237"/>
      <c r="M91" s="237"/>
      <c r="N91" s="237"/>
      <c r="O91" s="237"/>
      <c r="P91" s="234" t="s">
        <v>98</v>
      </c>
      <c r="Q91" s="175">
        <f>+M86</f>
        <v>104433000000</v>
      </c>
      <c r="R91" s="175">
        <v>104433000000</v>
      </c>
      <c r="S91" s="175">
        <f>+Q91-R91</f>
        <v>0</v>
      </c>
      <c r="T91" s="237"/>
      <c r="U91" s="697"/>
      <c r="V91" s="698"/>
      <c r="W91" s="591"/>
      <c r="X91" s="698"/>
      <c r="Y91" s="592"/>
      <c r="Z91" s="231"/>
    </row>
    <row r="92" spans="1:32" s="595" customFormat="1" ht="34.5" customHeight="1" x14ac:dyDescent="0.25">
      <c r="F92" s="238"/>
      <c r="G92" s="238"/>
      <c r="H92" s="238"/>
      <c r="I92" s="238"/>
      <c r="J92" s="238"/>
      <c r="K92" s="596"/>
      <c r="L92" s="238"/>
      <c r="M92" s="597"/>
      <c r="N92" s="597"/>
      <c r="O92" s="238"/>
      <c r="P92" s="284" t="s">
        <v>67</v>
      </c>
      <c r="Q92" s="175">
        <v>0</v>
      </c>
      <c r="R92" s="598"/>
      <c r="T92" s="238"/>
      <c r="U92" s="875"/>
      <c r="V92" s="698"/>
      <c r="W92" s="591"/>
      <c r="X92" s="874"/>
      <c r="Y92" s="592"/>
      <c r="Z92" s="231"/>
      <c r="AA92" s="599"/>
      <c r="AB92" s="599"/>
      <c r="AC92" s="599"/>
      <c r="AD92" s="599"/>
      <c r="AE92" s="599"/>
      <c r="AF92" s="599"/>
    </row>
    <row r="93" spans="1:32" ht="34.5" customHeight="1" x14ac:dyDescent="0.25">
      <c r="F93" s="237"/>
      <c r="G93" s="237"/>
      <c r="H93" s="237"/>
      <c r="I93" s="597"/>
      <c r="J93" s="237"/>
      <c r="K93" s="594"/>
      <c r="L93" s="237"/>
      <c r="M93" s="597"/>
      <c r="N93" s="237"/>
      <c r="O93" s="237"/>
      <c r="P93" s="284" t="s">
        <v>97</v>
      </c>
      <c r="Q93" s="175">
        <v>104433000000</v>
      </c>
      <c r="T93" s="237"/>
      <c r="U93" s="875"/>
      <c r="V93" s="698"/>
      <c r="W93" s="591"/>
      <c r="X93" s="873"/>
      <c r="Y93" s="592"/>
      <c r="Z93" s="231"/>
    </row>
    <row r="94" spans="1:32" x14ac:dyDescent="0.25">
      <c r="F94" s="237"/>
      <c r="G94" s="237"/>
      <c r="H94" s="237"/>
      <c r="I94" s="237"/>
      <c r="J94" s="237"/>
      <c r="K94" s="594"/>
      <c r="L94" s="237"/>
      <c r="M94" s="237"/>
      <c r="N94" s="237"/>
      <c r="O94" s="237"/>
      <c r="R94" s="600"/>
      <c r="T94" s="237"/>
      <c r="U94" s="875"/>
      <c r="V94" s="698"/>
      <c r="W94" s="591"/>
      <c r="X94" s="873"/>
      <c r="Y94" s="592"/>
      <c r="Z94" s="231"/>
    </row>
    <row r="95" spans="1:32" ht="35.25" customHeight="1" x14ac:dyDescent="0.25">
      <c r="F95" s="237"/>
      <c r="G95" s="237"/>
      <c r="H95" s="237"/>
      <c r="I95" s="237"/>
      <c r="J95" s="237"/>
      <c r="K95" s="594"/>
      <c r="L95" s="237"/>
      <c r="M95" s="237"/>
      <c r="N95" s="237"/>
      <c r="O95" s="237"/>
      <c r="T95" s="237"/>
      <c r="U95" s="875"/>
      <c r="V95" s="873"/>
      <c r="W95" s="873"/>
      <c r="X95" s="601"/>
      <c r="Y95" s="592"/>
      <c r="Z95" s="231"/>
    </row>
    <row r="96" spans="1:32" ht="24.75" customHeight="1" x14ac:dyDescent="0.25">
      <c r="F96" s="237"/>
      <c r="G96" s="237"/>
      <c r="H96" s="237"/>
      <c r="I96" s="237"/>
      <c r="J96" s="237"/>
      <c r="K96" s="594"/>
      <c r="L96" s="237"/>
      <c r="M96" s="237"/>
      <c r="N96" s="237"/>
      <c r="O96" s="237"/>
      <c r="P96" s="237"/>
      <c r="Q96" s="237"/>
      <c r="R96" s="237"/>
      <c r="T96" s="237"/>
      <c r="U96" s="875"/>
      <c r="V96" s="698"/>
      <c r="W96" s="591"/>
      <c r="X96" s="874"/>
      <c r="Y96" s="592"/>
      <c r="Z96" s="231"/>
    </row>
    <row r="97" spans="1:32" x14ac:dyDescent="0.25">
      <c r="F97" s="237"/>
      <c r="G97" s="237"/>
      <c r="H97" s="237"/>
      <c r="I97" s="237"/>
      <c r="J97" s="237"/>
      <c r="K97" s="594"/>
      <c r="L97" s="237"/>
      <c r="M97" s="237"/>
      <c r="N97" s="237"/>
      <c r="O97" s="237"/>
      <c r="P97" s="237"/>
      <c r="Q97" s="237"/>
      <c r="R97" s="237"/>
      <c r="T97" s="237"/>
      <c r="U97" s="875"/>
      <c r="V97" s="698"/>
      <c r="W97" s="591"/>
      <c r="X97" s="873"/>
      <c r="Y97" s="592"/>
      <c r="Z97" s="595"/>
    </row>
    <row r="98" spans="1:32" ht="28.5" customHeight="1" x14ac:dyDescent="0.25">
      <c r="O98" s="237"/>
      <c r="P98" s="237"/>
      <c r="Q98" s="237"/>
      <c r="R98" s="237"/>
      <c r="T98" s="237"/>
      <c r="U98" s="381"/>
      <c r="V98" s="602"/>
      <c r="W98" s="592"/>
      <c r="X98" s="592"/>
      <c r="Y98" s="592"/>
    </row>
    <row r="99" spans="1:32" ht="18" x14ac:dyDescent="0.25">
      <c r="O99" s="237"/>
      <c r="P99" s="380"/>
      <c r="Q99" s="597"/>
      <c r="R99" s="237"/>
    </row>
    <row r="100" spans="1:32" s="232" customFormat="1" ht="18" x14ac:dyDescent="0.25">
      <c r="A100" s="231"/>
      <c r="B100" s="231"/>
      <c r="C100" s="231"/>
      <c r="D100" s="231"/>
      <c r="K100" s="593"/>
      <c r="L100" s="231"/>
      <c r="M100" s="231"/>
      <c r="N100" s="231"/>
      <c r="O100" s="237"/>
      <c r="P100" s="380"/>
      <c r="Q100" s="597"/>
      <c r="R100" s="237"/>
      <c r="S100" s="231"/>
      <c r="T100" s="231"/>
      <c r="V100" s="60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</row>
    <row r="101" spans="1:32" s="232" customFormat="1" x14ac:dyDescent="0.25">
      <c r="A101" s="231"/>
      <c r="B101" s="231"/>
      <c r="C101" s="231"/>
      <c r="D101" s="231"/>
      <c r="K101" s="593"/>
      <c r="L101" s="231"/>
      <c r="M101" s="231"/>
      <c r="N101" s="231"/>
      <c r="O101" s="237"/>
      <c r="P101" s="237"/>
      <c r="Q101" s="237"/>
      <c r="R101" s="237"/>
      <c r="S101" s="231"/>
      <c r="T101" s="231"/>
      <c r="V101" s="60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</row>
    <row r="102" spans="1:32" s="232" customFormat="1" ht="18" x14ac:dyDescent="0.25">
      <c r="A102" s="231"/>
      <c r="B102" s="231"/>
      <c r="C102" s="231"/>
      <c r="D102" s="231"/>
      <c r="K102" s="593"/>
      <c r="L102" s="231"/>
      <c r="M102" s="231"/>
      <c r="N102" s="231"/>
      <c r="O102" s="237"/>
      <c r="P102" s="380"/>
      <c r="Q102" s="597"/>
      <c r="R102" s="237"/>
      <c r="S102" s="231"/>
      <c r="T102" s="231"/>
      <c r="V102" s="60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</row>
    <row r="103" spans="1:32" s="232" customFormat="1" ht="18" x14ac:dyDescent="0.25">
      <c r="A103" s="231"/>
      <c r="B103" s="231"/>
      <c r="C103" s="231"/>
      <c r="D103" s="231"/>
      <c r="K103" s="593"/>
      <c r="L103" s="231"/>
      <c r="M103" s="231"/>
      <c r="N103" s="231"/>
      <c r="O103" s="237"/>
      <c r="P103" s="380"/>
      <c r="Q103" s="597"/>
      <c r="R103" s="237"/>
      <c r="S103" s="231"/>
      <c r="T103" s="231"/>
      <c r="V103" s="60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</row>
    <row r="104" spans="1:32" s="232" customFormat="1" x14ac:dyDescent="0.25">
      <c r="A104" s="231"/>
      <c r="B104" s="231"/>
      <c r="C104" s="231"/>
      <c r="D104" s="231"/>
      <c r="K104" s="593"/>
      <c r="L104" s="231"/>
      <c r="M104" s="231"/>
      <c r="N104" s="231"/>
      <c r="O104" s="237"/>
      <c r="P104" s="237"/>
      <c r="Q104" s="237"/>
      <c r="R104" s="237"/>
      <c r="S104" s="231"/>
      <c r="T104" s="231"/>
      <c r="V104" s="60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</row>
    <row r="105" spans="1:32" s="232" customFormat="1" x14ac:dyDescent="0.25">
      <c r="A105" s="231"/>
      <c r="B105" s="231"/>
      <c r="C105" s="231"/>
      <c r="D105" s="231"/>
      <c r="K105" s="593"/>
      <c r="L105" s="231"/>
      <c r="M105" s="231"/>
      <c r="N105" s="231"/>
      <c r="O105" s="237"/>
      <c r="P105" s="237"/>
      <c r="Q105" s="237"/>
      <c r="R105" s="237"/>
      <c r="S105" s="231"/>
      <c r="T105" s="231"/>
      <c r="V105" s="60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</row>
    <row r="106" spans="1:32" s="232" customFormat="1" x14ac:dyDescent="0.25">
      <c r="A106" s="231"/>
      <c r="B106" s="231"/>
      <c r="C106" s="231"/>
      <c r="D106" s="231"/>
      <c r="K106" s="593"/>
      <c r="L106" s="231"/>
      <c r="M106" s="231"/>
      <c r="N106" s="231"/>
      <c r="O106" s="237"/>
      <c r="P106" s="237"/>
      <c r="Q106" s="237"/>
      <c r="R106" s="237"/>
      <c r="S106" s="231"/>
      <c r="T106" s="231"/>
      <c r="V106" s="60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</row>
    <row r="107" spans="1:32" s="232" customFormat="1" x14ac:dyDescent="0.25">
      <c r="A107" s="231"/>
      <c r="B107" s="231"/>
      <c r="C107" s="231"/>
      <c r="D107" s="231"/>
      <c r="K107" s="593"/>
      <c r="L107" s="231"/>
      <c r="M107" s="231"/>
      <c r="N107" s="231"/>
      <c r="O107" s="237"/>
      <c r="P107" s="237"/>
      <c r="Q107" s="237"/>
      <c r="R107" s="237"/>
      <c r="S107" s="231"/>
      <c r="T107" s="231"/>
      <c r="V107" s="60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</row>
    <row r="108" spans="1:32" x14ac:dyDescent="0.25">
      <c r="P108" s="237"/>
      <c r="Q108" s="237"/>
      <c r="R108" s="237"/>
      <c r="S108" s="237"/>
      <c r="T108" s="237"/>
      <c r="U108" s="604"/>
      <c r="V108" s="605"/>
      <c r="W108" s="599"/>
      <c r="X108" s="599"/>
      <c r="Y108" s="599"/>
      <c r="Z108" s="599"/>
      <c r="AA108" s="599"/>
      <c r="AB108" s="599"/>
      <c r="AC108" s="599"/>
    </row>
    <row r="109" spans="1:32" s="595" customFormat="1" ht="30" customHeight="1" x14ac:dyDescent="0.25">
      <c r="K109" s="606"/>
      <c r="O109" s="238"/>
      <c r="P109" s="607"/>
      <c r="Q109" s="608"/>
      <c r="R109" s="609"/>
      <c r="S109" s="609"/>
      <c r="T109" s="609"/>
      <c r="U109" s="232"/>
      <c r="V109" s="603"/>
      <c r="W109" s="233"/>
      <c r="X109" s="233"/>
      <c r="Y109" s="233"/>
      <c r="Z109" s="233"/>
      <c r="AA109" s="233"/>
      <c r="AB109" s="233"/>
      <c r="AC109" s="233"/>
      <c r="AD109" s="599"/>
      <c r="AE109" s="599"/>
      <c r="AF109" s="599"/>
    </row>
  </sheetData>
  <mergeCells count="57">
    <mergeCell ref="A1:G1"/>
    <mergeCell ref="A2:G2"/>
    <mergeCell ref="A3:G3"/>
    <mergeCell ref="Q1:R4"/>
    <mergeCell ref="U95:U97"/>
    <mergeCell ref="L7:M7"/>
    <mergeCell ref="A6:F6"/>
    <mergeCell ref="G6:K6"/>
    <mergeCell ref="S1:AC9"/>
    <mergeCell ref="H1:P2"/>
    <mergeCell ref="H3:P4"/>
    <mergeCell ref="A4:G4"/>
    <mergeCell ref="L5:R5"/>
    <mergeCell ref="L6:M6"/>
    <mergeCell ref="A8:G8"/>
    <mergeCell ref="H8:K8"/>
    <mergeCell ref="V95:W95"/>
    <mergeCell ref="X96:X97"/>
    <mergeCell ref="U89:U90"/>
    <mergeCell ref="X89:X90"/>
    <mergeCell ref="U92:U94"/>
    <mergeCell ref="X92:X94"/>
    <mergeCell ref="L8:M8"/>
    <mergeCell ref="L9:M9"/>
    <mergeCell ref="A10:F10"/>
    <mergeCell ref="G10:G11"/>
    <mergeCell ref="H10:I10"/>
    <mergeCell ref="J10:K10"/>
    <mergeCell ref="L10:L11"/>
    <mergeCell ref="M10:M11"/>
    <mergeCell ref="U10:U11"/>
    <mergeCell ref="V10:V11"/>
    <mergeCell ref="W10:W11"/>
    <mergeCell ref="N10:N11"/>
    <mergeCell ref="O10:O11"/>
    <mergeCell ref="P10:P11"/>
    <mergeCell ref="Q10:Q11"/>
    <mergeCell ref="R10:R11"/>
    <mergeCell ref="S10:T10"/>
    <mergeCell ref="A45:L45"/>
    <mergeCell ref="A87:L87"/>
    <mergeCell ref="A85:L85"/>
    <mergeCell ref="A86:L86"/>
    <mergeCell ref="A71:L71"/>
    <mergeCell ref="Z10:Z11"/>
    <mergeCell ref="AA10:AA11"/>
    <mergeCell ref="AB10:AB11"/>
    <mergeCell ref="AC10:AC11"/>
    <mergeCell ref="X10:X11"/>
    <mergeCell ref="Y10:Y11"/>
    <mergeCell ref="A88:K88"/>
    <mergeCell ref="M88:O88"/>
    <mergeCell ref="P88:R88"/>
    <mergeCell ref="A89:B89"/>
    <mergeCell ref="M89:O89"/>
    <mergeCell ref="Q89:R89"/>
    <mergeCell ref="C89:K89"/>
  </mergeCells>
  <printOptions horizontalCentered="1"/>
  <pageMargins left="0" right="0" top="0" bottom="0" header="0" footer="0"/>
  <pageSetup paperSize="9" scale="35" fitToHeight="4" orientation="landscape" horizontalDpi="1200" verticalDpi="1200" r:id="rId1"/>
  <headerFooter>
    <oddFooter>&amp;CPágina &amp;P de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FFC000"/>
    <pageSetUpPr fitToPage="1"/>
  </sheetPr>
  <dimension ref="A1:AA31"/>
  <sheetViews>
    <sheetView view="pageBreakPreview" zoomScale="70" zoomScaleNormal="70" zoomScaleSheetLayoutView="70" workbookViewId="0">
      <selection activeCell="P13" sqref="P13:U24"/>
    </sheetView>
  </sheetViews>
  <sheetFormatPr baseColWidth="10" defaultColWidth="11.42578125" defaultRowHeight="12.75" x14ac:dyDescent="0.2"/>
  <cols>
    <col min="1" max="3" width="7" style="50" customWidth="1"/>
    <col min="4" max="4" width="12.28515625" style="50" customWidth="1"/>
    <col min="5" max="6" width="7.7109375" style="50" customWidth="1"/>
    <col min="7" max="7" width="8.140625" style="50" bestFit="1" customWidth="1"/>
    <col min="8" max="8" width="57.140625" style="50" customWidth="1"/>
    <col min="9" max="9" width="9.5703125" style="50" customWidth="1"/>
    <col min="10" max="10" width="22.85546875" style="50" bestFit="1" customWidth="1"/>
    <col min="11" max="11" width="22.42578125" style="50" customWidth="1"/>
    <col min="12" max="12" width="29.7109375" style="50" customWidth="1"/>
    <col min="13" max="13" width="31.140625" style="50" customWidth="1"/>
    <col min="14" max="14" width="22.140625" style="50" customWidth="1"/>
    <col min="15" max="15" width="21.7109375" style="50" customWidth="1"/>
    <col min="16" max="16" width="17.85546875" style="67" bestFit="1" customWidth="1"/>
    <col min="17" max="17" width="21.28515625" style="68" bestFit="1" customWidth="1"/>
    <col min="18" max="18" width="19.85546875" style="50" customWidth="1"/>
    <col min="19" max="19" width="15.7109375" style="50" bestFit="1" customWidth="1"/>
    <col min="20" max="20" width="16.85546875" style="50" bestFit="1" customWidth="1"/>
    <col min="21" max="21" width="39.7109375" style="50" bestFit="1" customWidth="1"/>
    <col min="22" max="22" width="32.140625" style="50" bestFit="1" customWidth="1"/>
    <col min="23" max="23" width="18.7109375" style="68" customWidth="1"/>
    <col min="24" max="24" width="18.42578125" style="68" customWidth="1"/>
    <col min="25" max="16384" width="11.42578125" style="50"/>
  </cols>
  <sheetData>
    <row r="1" spans="1:24" ht="15" customHeight="1" x14ac:dyDescent="0.2">
      <c r="A1" s="45"/>
      <c r="B1" s="51"/>
      <c r="C1" s="51"/>
      <c r="D1" s="52"/>
      <c r="E1" s="900" t="s">
        <v>0</v>
      </c>
      <c r="F1" s="900"/>
      <c r="G1" s="900"/>
      <c r="H1" s="900"/>
      <c r="I1" s="900"/>
      <c r="J1" s="900"/>
      <c r="K1" s="900"/>
      <c r="L1" s="900"/>
      <c r="M1" s="900"/>
      <c r="N1" s="901" t="s">
        <v>53</v>
      </c>
      <c r="O1" s="902"/>
      <c r="P1" s="930" t="s">
        <v>102</v>
      </c>
      <c r="Q1" s="930"/>
      <c r="R1" s="930"/>
      <c r="S1" s="930"/>
      <c r="T1" s="930"/>
      <c r="U1" s="930"/>
      <c r="V1" s="930"/>
      <c r="W1" s="930"/>
      <c r="X1" s="931"/>
    </row>
    <row r="2" spans="1:24" ht="15" customHeight="1" x14ac:dyDescent="0.2">
      <c r="A2" s="53"/>
      <c r="B2" s="54"/>
      <c r="C2" s="54"/>
      <c r="D2" s="55"/>
      <c r="E2" s="900"/>
      <c r="F2" s="900"/>
      <c r="G2" s="900"/>
      <c r="H2" s="900"/>
      <c r="I2" s="900"/>
      <c r="J2" s="900"/>
      <c r="K2" s="900"/>
      <c r="L2" s="900"/>
      <c r="M2" s="900"/>
      <c r="N2" s="903" t="s">
        <v>2</v>
      </c>
      <c r="O2" s="903"/>
      <c r="P2" s="930"/>
      <c r="Q2" s="930"/>
      <c r="R2" s="930"/>
      <c r="S2" s="930"/>
      <c r="T2" s="930"/>
      <c r="U2" s="930"/>
      <c r="V2" s="930"/>
      <c r="W2" s="930"/>
      <c r="X2" s="931"/>
    </row>
    <row r="3" spans="1:24" ht="15" customHeight="1" x14ac:dyDescent="0.2">
      <c r="A3" s="53"/>
      <c r="B3" s="54"/>
      <c r="C3" s="54"/>
      <c r="D3" s="55"/>
      <c r="E3" s="900" t="s">
        <v>3</v>
      </c>
      <c r="F3" s="900"/>
      <c r="G3" s="900"/>
      <c r="H3" s="900"/>
      <c r="I3" s="900"/>
      <c r="J3" s="900"/>
      <c r="K3" s="900"/>
      <c r="L3" s="900"/>
      <c r="M3" s="900"/>
      <c r="N3" s="903" t="s">
        <v>4</v>
      </c>
      <c r="O3" s="903"/>
      <c r="P3" s="930"/>
      <c r="Q3" s="930"/>
      <c r="R3" s="930"/>
      <c r="S3" s="930"/>
      <c r="T3" s="930"/>
      <c r="U3" s="930"/>
      <c r="V3" s="930"/>
      <c r="W3" s="930"/>
      <c r="X3" s="931"/>
    </row>
    <row r="4" spans="1:24" ht="21" customHeight="1" x14ac:dyDescent="0.2">
      <c r="A4" s="905" t="s">
        <v>5</v>
      </c>
      <c r="B4" s="906"/>
      <c r="C4" s="906"/>
      <c r="D4" s="907"/>
      <c r="E4" s="900"/>
      <c r="F4" s="900"/>
      <c r="G4" s="900"/>
      <c r="H4" s="900"/>
      <c r="I4" s="900"/>
      <c r="J4" s="900"/>
      <c r="K4" s="900"/>
      <c r="L4" s="900"/>
      <c r="M4" s="900"/>
      <c r="N4" s="903" t="s">
        <v>6</v>
      </c>
      <c r="O4" s="903"/>
      <c r="P4" s="930"/>
      <c r="Q4" s="930"/>
      <c r="R4" s="930"/>
      <c r="S4" s="930"/>
      <c r="T4" s="930"/>
      <c r="U4" s="930"/>
      <c r="V4" s="930"/>
      <c r="W4" s="930"/>
      <c r="X4" s="931"/>
    </row>
    <row r="5" spans="1:24" ht="14.25" customHeight="1" x14ac:dyDescent="0.2">
      <c r="A5" s="908"/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30"/>
      <c r="Q5" s="930"/>
      <c r="R5" s="930"/>
      <c r="S5" s="930"/>
      <c r="T5" s="930"/>
      <c r="U5" s="930"/>
      <c r="V5" s="930"/>
      <c r="W5" s="930"/>
      <c r="X5" s="931"/>
    </row>
    <row r="6" spans="1:24" ht="21.75" customHeight="1" x14ac:dyDescent="0.2">
      <c r="A6" s="45"/>
      <c r="B6" s="13"/>
      <c r="C6" s="13"/>
      <c r="D6" s="13"/>
      <c r="E6" s="51"/>
      <c r="F6" s="51"/>
      <c r="G6" s="51"/>
      <c r="H6" s="52"/>
      <c r="I6" s="904" t="s">
        <v>101</v>
      </c>
      <c r="J6" s="904"/>
      <c r="K6" s="904"/>
      <c r="L6" s="904"/>
      <c r="M6" s="904"/>
      <c r="N6" s="904"/>
      <c r="O6" s="904"/>
      <c r="P6" s="930"/>
      <c r="Q6" s="930"/>
      <c r="R6" s="930"/>
      <c r="S6" s="930"/>
      <c r="T6" s="930"/>
      <c r="U6" s="930"/>
      <c r="V6" s="930"/>
      <c r="W6" s="930"/>
      <c r="X6" s="931"/>
    </row>
    <row r="7" spans="1:24" ht="15.75" customHeight="1" x14ac:dyDescent="0.2">
      <c r="A7" s="909" t="s">
        <v>54</v>
      </c>
      <c r="B7" s="910"/>
      <c r="C7" s="910"/>
      <c r="D7" s="910"/>
      <c r="E7" s="910"/>
      <c r="F7" s="910"/>
      <c r="G7" s="910"/>
      <c r="H7" s="911"/>
      <c r="I7" s="912" t="s">
        <v>8</v>
      </c>
      <c r="J7" s="913"/>
      <c r="K7" s="1">
        <v>0</v>
      </c>
      <c r="L7" s="2"/>
      <c r="M7" s="3" t="s">
        <v>59</v>
      </c>
      <c r="N7" s="1">
        <v>0</v>
      </c>
      <c r="O7" s="4"/>
      <c r="P7" s="930"/>
      <c r="Q7" s="930"/>
      <c r="R7" s="930"/>
      <c r="S7" s="930"/>
      <c r="T7" s="930"/>
      <c r="U7" s="930"/>
      <c r="V7" s="930"/>
      <c r="W7" s="930"/>
      <c r="X7" s="931"/>
    </row>
    <row r="8" spans="1:24" ht="12" customHeight="1" x14ac:dyDescent="0.2">
      <c r="A8" s="909"/>
      <c r="B8" s="910"/>
      <c r="C8" s="910"/>
      <c r="D8" s="910"/>
      <c r="E8" s="910"/>
      <c r="F8" s="910"/>
      <c r="G8" s="910"/>
      <c r="H8" s="911"/>
      <c r="I8" s="914" t="s">
        <v>9</v>
      </c>
      <c r="J8" s="915"/>
      <c r="K8" s="5">
        <v>0</v>
      </c>
      <c r="L8" s="6"/>
      <c r="M8" s="7" t="s">
        <v>10</v>
      </c>
      <c r="N8" s="5">
        <v>0</v>
      </c>
      <c r="O8" s="8"/>
      <c r="P8" s="930"/>
      <c r="Q8" s="930"/>
      <c r="R8" s="930"/>
      <c r="S8" s="930"/>
      <c r="T8" s="930"/>
      <c r="U8" s="930"/>
      <c r="V8" s="930"/>
      <c r="W8" s="930"/>
      <c r="X8" s="931"/>
    </row>
    <row r="9" spans="1:24" s="38" customFormat="1" ht="29.25" customHeight="1" x14ac:dyDescent="0.2">
      <c r="A9" s="927" t="s">
        <v>11</v>
      </c>
      <c r="B9" s="928"/>
      <c r="C9" s="928"/>
      <c r="D9" s="928"/>
      <c r="E9" s="928" t="s">
        <v>55</v>
      </c>
      <c r="F9" s="928"/>
      <c r="G9" s="928"/>
      <c r="H9" s="929"/>
      <c r="I9" s="937"/>
      <c r="J9" s="938"/>
      <c r="K9" s="9"/>
      <c r="L9" s="10"/>
      <c r="M9" s="54"/>
      <c r="N9" s="54"/>
      <c r="O9" s="55"/>
      <c r="P9" s="920" t="s">
        <v>12</v>
      </c>
      <c r="Q9" s="920" t="s">
        <v>13</v>
      </c>
      <c r="R9" s="920" t="s">
        <v>52</v>
      </c>
      <c r="S9" s="920" t="s">
        <v>14</v>
      </c>
      <c r="T9" s="920" t="s">
        <v>15</v>
      </c>
      <c r="U9" s="920" t="s">
        <v>16</v>
      </c>
      <c r="V9" s="920" t="s">
        <v>17</v>
      </c>
      <c r="W9" s="920" t="s">
        <v>18</v>
      </c>
      <c r="X9" s="920" t="s">
        <v>19</v>
      </c>
    </row>
    <row r="10" spans="1:24" s="40" customFormat="1" ht="30" customHeight="1" x14ac:dyDescent="0.25">
      <c r="A10" s="19"/>
      <c r="B10" s="20"/>
      <c r="C10" s="20"/>
      <c r="D10" s="20"/>
      <c r="E10" s="14"/>
      <c r="F10" s="14"/>
      <c r="G10" s="14"/>
      <c r="H10" s="15"/>
      <c r="I10" s="923" t="s">
        <v>20</v>
      </c>
      <c r="J10" s="924"/>
      <c r="K10" s="11">
        <f>+K7+K8+N7+N8</f>
        <v>0</v>
      </c>
      <c r="L10" s="16"/>
      <c r="M10" s="17"/>
      <c r="N10" s="17"/>
      <c r="O10" s="18"/>
      <c r="P10" s="921"/>
      <c r="Q10" s="921"/>
      <c r="R10" s="921"/>
      <c r="S10" s="921"/>
      <c r="T10" s="921"/>
      <c r="U10" s="921"/>
      <c r="V10" s="921"/>
      <c r="W10" s="921"/>
      <c r="X10" s="921"/>
    </row>
    <row r="11" spans="1:24" s="46" customFormat="1" ht="40.9" customHeight="1" x14ac:dyDescent="0.2">
      <c r="A11" s="904" t="s">
        <v>21</v>
      </c>
      <c r="B11" s="904"/>
      <c r="C11" s="904"/>
      <c r="D11" s="904" t="s">
        <v>22</v>
      </c>
      <c r="E11" s="904" t="s">
        <v>23</v>
      </c>
      <c r="F11" s="904"/>
      <c r="G11" s="900" t="s">
        <v>24</v>
      </c>
      <c r="H11" s="900"/>
      <c r="I11" s="925" t="s">
        <v>25</v>
      </c>
      <c r="J11" s="925" t="s">
        <v>26</v>
      </c>
      <c r="K11" s="925" t="s">
        <v>27</v>
      </c>
      <c r="L11" s="925" t="s">
        <v>28</v>
      </c>
      <c r="M11" s="925" t="s">
        <v>29</v>
      </c>
      <c r="N11" s="925" t="s">
        <v>30</v>
      </c>
      <c r="O11" s="925" t="s">
        <v>31</v>
      </c>
      <c r="P11" s="921"/>
      <c r="Q11" s="921"/>
      <c r="R11" s="921"/>
      <c r="S11" s="921"/>
      <c r="T11" s="921"/>
      <c r="U11" s="921"/>
      <c r="V11" s="921"/>
      <c r="W11" s="921"/>
      <c r="X11" s="921"/>
    </row>
    <row r="12" spans="1:24" s="46" customFormat="1" ht="41.25" customHeight="1" x14ac:dyDescent="0.2">
      <c r="A12" s="43" t="s">
        <v>32</v>
      </c>
      <c r="B12" s="43" t="s">
        <v>33</v>
      </c>
      <c r="C12" s="43" t="s">
        <v>34</v>
      </c>
      <c r="D12" s="939"/>
      <c r="E12" s="43" t="s">
        <v>35</v>
      </c>
      <c r="F12" s="43" t="s">
        <v>36</v>
      </c>
      <c r="G12" s="128" t="s">
        <v>37</v>
      </c>
      <c r="H12" s="43" t="s">
        <v>38</v>
      </c>
      <c r="I12" s="925"/>
      <c r="J12" s="925"/>
      <c r="K12" s="925"/>
      <c r="L12" s="925"/>
      <c r="M12" s="925"/>
      <c r="N12" s="925"/>
      <c r="O12" s="926"/>
      <c r="P12" s="922"/>
      <c r="Q12" s="922"/>
      <c r="R12" s="922"/>
      <c r="S12" s="922"/>
      <c r="T12" s="922"/>
      <c r="U12" s="922"/>
      <c r="V12" s="922"/>
      <c r="W12" s="922"/>
      <c r="X12" s="922"/>
    </row>
    <row r="13" spans="1:24" s="48" customFormat="1" ht="33" customHeight="1" x14ac:dyDescent="0.25">
      <c r="A13" s="58"/>
      <c r="B13" s="58"/>
      <c r="C13" s="58"/>
      <c r="D13" s="58"/>
      <c r="E13" s="58"/>
      <c r="F13" s="58"/>
      <c r="G13" s="26">
        <v>1</v>
      </c>
      <c r="H13" s="27"/>
      <c r="I13" s="28"/>
      <c r="J13" s="59">
        <f t="shared" ref="J13:O13" si="0">SUM(J14:J15)</f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  <c r="P13" s="29"/>
      <c r="Q13" s="30"/>
      <c r="R13" s="31"/>
      <c r="S13" s="32"/>
      <c r="T13" s="33"/>
      <c r="U13" s="33"/>
      <c r="V13" s="34"/>
      <c r="W13" s="63"/>
      <c r="X13" s="63"/>
    </row>
    <row r="14" spans="1:24" s="48" customFormat="1" ht="33" customHeight="1" x14ac:dyDescent="0.25">
      <c r="A14" s="58">
        <v>1501</v>
      </c>
      <c r="B14" s="58" t="s">
        <v>93</v>
      </c>
      <c r="C14" s="58">
        <v>4</v>
      </c>
      <c r="D14" s="58">
        <v>11</v>
      </c>
      <c r="E14" s="58" t="s">
        <v>39</v>
      </c>
      <c r="F14" s="58"/>
      <c r="G14" s="47" t="s">
        <v>40</v>
      </c>
      <c r="H14" s="60"/>
      <c r="I14" s="41">
        <v>1</v>
      </c>
      <c r="J14" s="56">
        <v>0</v>
      </c>
      <c r="K14" s="126">
        <f>+I14*J14</f>
        <v>0</v>
      </c>
      <c r="L14" s="126">
        <v>0</v>
      </c>
      <c r="M14" s="126">
        <f>+K14+L14</f>
        <v>0</v>
      </c>
      <c r="N14" s="56">
        <v>0</v>
      </c>
      <c r="O14" s="126">
        <f>+M14-N14</f>
        <v>0</v>
      </c>
      <c r="P14" s="29"/>
      <c r="Q14" s="30"/>
      <c r="R14" s="31"/>
      <c r="S14" s="32"/>
      <c r="T14" s="33"/>
      <c r="U14" s="33"/>
      <c r="V14" s="34"/>
      <c r="W14" s="63"/>
      <c r="X14" s="63"/>
    </row>
    <row r="15" spans="1:24" s="48" customFormat="1" ht="33" customHeight="1" x14ac:dyDescent="0.25">
      <c r="A15" s="58">
        <v>1501</v>
      </c>
      <c r="B15" s="58" t="s">
        <v>93</v>
      </c>
      <c r="C15" s="58">
        <v>4</v>
      </c>
      <c r="D15" s="58">
        <v>11</v>
      </c>
      <c r="E15" s="58" t="s">
        <v>39</v>
      </c>
      <c r="F15" s="58"/>
      <c r="G15" s="47" t="s">
        <v>41</v>
      </c>
      <c r="H15" s="60"/>
      <c r="I15" s="41">
        <v>1</v>
      </c>
      <c r="J15" s="56"/>
      <c r="K15" s="126">
        <f>+I15*J15</f>
        <v>0</v>
      </c>
      <c r="L15" s="126">
        <v>0</v>
      </c>
      <c r="M15" s="126">
        <f>+K15+L15</f>
        <v>0</v>
      </c>
      <c r="N15" s="56">
        <v>0</v>
      </c>
      <c r="O15" s="126">
        <f>+M15-N15</f>
        <v>0</v>
      </c>
      <c r="P15" s="29"/>
      <c r="Q15" s="30"/>
      <c r="R15" s="31"/>
      <c r="S15" s="32"/>
      <c r="T15" s="33"/>
      <c r="U15" s="33"/>
      <c r="V15" s="34"/>
      <c r="W15" s="63"/>
      <c r="X15" s="63"/>
    </row>
    <row r="16" spans="1:24" s="48" customFormat="1" ht="33" customHeight="1" x14ac:dyDescent="0.25">
      <c r="A16" s="58"/>
      <c r="B16" s="58"/>
      <c r="C16" s="58"/>
      <c r="D16" s="58"/>
      <c r="E16" s="58"/>
      <c r="F16" s="58"/>
      <c r="G16" s="26">
        <v>2</v>
      </c>
      <c r="H16" s="27"/>
      <c r="I16" s="28"/>
      <c r="J16" s="59">
        <f t="shared" ref="J16:O16" si="1">SUM(J17)</f>
        <v>0</v>
      </c>
      <c r="K16" s="59">
        <f t="shared" si="1"/>
        <v>0</v>
      </c>
      <c r="L16" s="59">
        <f t="shared" si="1"/>
        <v>0</v>
      </c>
      <c r="M16" s="59">
        <f t="shared" si="1"/>
        <v>0</v>
      </c>
      <c r="N16" s="59">
        <f t="shared" si="1"/>
        <v>0</v>
      </c>
      <c r="O16" s="59">
        <f t="shared" si="1"/>
        <v>0</v>
      </c>
      <c r="P16" s="29"/>
      <c r="Q16" s="30"/>
      <c r="R16" s="31"/>
      <c r="S16" s="32"/>
      <c r="T16" s="33"/>
      <c r="U16" s="33"/>
      <c r="V16" s="34"/>
      <c r="W16" s="63"/>
      <c r="X16" s="63"/>
    </row>
    <row r="17" spans="1:27" s="48" customFormat="1" ht="33" customHeight="1" x14ac:dyDescent="0.25">
      <c r="A17" s="58">
        <v>1501</v>
      </c>
      <c r="B17" s="58" t="s">
        <v>93</v>
      </c>
      <c r="C17" s="58">
        <v>4</v>
      </c>
      <c r="D17" s="58">
        <v>11</v>
      </c>
      <c r="E17" s="58" t="s">
        <v>39</v>
      </c>
      <c r="F17" s="58"/>
      <c r="G17" s="47" t="s">
        <v>47</v>
      </c>
      <c r="H17" s="60"/>
      <c r="I17" s="41">
        <v>1</v>
      </c>
      <c r="J17" s="126">
        <v>0</v>
      </c>
      <c r="K17" s="126">
        <f>+I17*J17</f>
        <v>0</v>
      </c>
      <c r="L17" s="126">
        <v>0</v>
      </c>
      <c r="M17" s="126">
        <f>+K17+L17</f>
        <v>0</v>
      </c>
      <c r="N17" s="56">
        <v>0</v>
      </c>
      <c r="O17" s="126">
        <f>+M17-N17</f>
        <v>0</v>
      </c>
      <c r="P17" s="29"/>
      <c r="Q17" s="30"/>
      <c r="R17" s="31"/>
      <c r="S17" s="32"/>
      <c r="T17" s="33"/>
      <c r="U17" s="33"/>
      <c r="V17" s="34"/>
      <c r="W17" s="63"/>
      <c r="X17" s="63"/>
    </row>
    <row r="18" spans="1:27" s="48" customFormat="1" ht="33" customHeight="1" x14ac:dyDescent="0.25">
      <c r="A18" s="58"/>
      <c r="B18" s="58"/>
      <c r="C18" s="58"/>
      <c r="D18" s="58"/>
      <c r="E18" s="58"/>
      <c r="F18" s="58"/>
      <c r="G18" s="26">
        <v>3</v>
      </c>
      <c r="H18" s="27"/>
      <c r="I18" s="28"/>
      <c r="J18" s="59">
        <f t="shared" ref="J18:O18" si="2">SUM(J19)</f>
        <v>0</v>
      </c>
      <c r="K18" s="59">
        <f t="shared" si="2"/>
        <v>0</v>
      </c>
      <c r="L18" s="59">
        <f t="shared" si="2"/>
        <v>0</v>
      </c>
      <c r="M18" s="59">
        <f t="shared" si="2"/>
        <v>0</v>
      </c>
      <c r="N18" s="59">
        <f t="shared" si="2"/>
        <v>0</v>
      </c>
      <c r="O18" s="59">
        <f t="shared" si="2"/>
        <v>0</v>
      </c>
      <c r="P18" s="29"/>
      <c r="Q18" s="30"/>
      <c r="R18" s="31"/>
      <c r="S18" s="32"/>
      <c r="T18" s="33"/>
      <c r="U18" s="33"/>
      <c r="V18" s="34"/>
      <c r="W18" s="63"/>
      <c r="X18" s="63"/>
    </row>
    <row r="19" spans="1:27" s="48" customFormat="1" ht="33" customHeight="1" x14ac:dyDescent="0.25">
      <c r="A19" s="58">
        <v>1501</v>
      </c>
      <c r="B19" s="58" t="s">
        <v>93</v>
      </c>
      <c r="C19" s="58">
        <v>4</v>
      </c>
      <c r="D19" s="58">
        <v>11</v>
      </c>
      <c r="E19" s="58" t="s">
        <v>39</v>
      </c>
      <c r="F19" s="58"/>
      <c r="G19" s="47" t="s">
        <v>42</v>
      </c>
      <c r="H19" s="60"/>
      <c r="I19" s="41">
        <v>1</v>
      </c>
      <c r="J19" s="126">
        <v>0</v>
      </c>
      <c r="K19" s="126">
        <f>+I19*J19</f>
        <v>0</v>
      </c>
      <c r="L19" s="126">
        <v>0</v>
      </c>
      <c r="M19" s="126">
        <f>+K19+L19</f>
        <v>0</v>
      </c>
      <c r="N19" s="56">
        <v>0</v>
      </c>
      <c r="O19" s="126">
        <f>+M19-N19</f>
        <v>0</v>
      </c>
      <c r="P19" s="29"/>
      <c r="Q19" s="30"/>
      <c r="R19" s="31"/>
      <c r="S19" s="32"/>
      <c r="T19" s="33"/>
      <c r="U19" s="33"/>
      <c r="V19" s="34"/>
      <c r="W19" s="63"/>
      <c r="X19" s="63"/>
    </row>
    <row r="20" spans="1:27" s="48" customFormat="1" ht="33" customHeight="1" x14ac:dyDescent="0.25">
      <c r="A20" s="58"/>
      <c r="B20" s="58"/>
      <c r="C20" s="58"/>
      <c r="D20" s="58"/>
      <c r="E20" s="58"/>
      <c r="F20" s="58"/>
      <c r="G20" s="26">
        <v>4</v>
      </c>
      <c r="H20" s="27"/>
      <c r="I20" s="28"/>
      <c r="J20" s="59">
        <f t="shared" ref="J20:O20" si="3">SUM(J21:J22)</f>
        <v>0</v>
      </c>
      <c r="K20" s="59">
        <f t="shared" si="3"/>
        <v>0</v>
      </c>
      <c r="L20" s="59">
        <f t="shared" si="3"/>
        <v>0</v>
      </c>
      <c r="M20" s="59">
        <f t="shared" si="3"/>
        <v>0</v>
      </c>
      <c r="N20" s="59">
        <f t="shared" si="3"/>
        <v>0</v>
      </c>
      <c r="O20" s="59">
        <f t="shared" si="3"/>
        <v>0</v>
      </c>
      <c r="P20" s="29"/>
      <c r="Q20" s="30"/>
      <c r="R20" s="31"/>
      <c r="S20" s="32"/>
      <c r="T20" s="33"/>
      <c r="U20" s="33"/>
      <c r="V20" s="34"/>
      <c r="W20" s="63"/>
      <c r="X20" s="63"/>
    </row>
    <row r="21" spans="1:27" s="48" customFormat="1" ht="33" customHeight="1" x14ac:dyDescent="0.25">
      <c r="A21" s="58">
        <v>1501</v>
      </c>
      <c r="B21" s="58" t="s">
        <v>93</v>
      </c>
      <c r="C21" s="58">
        <v>4</v>
      </c>
      <c r="D21" s="58">
        <v>11</v>
      </c>
      <c r="E21" s="58" t="s">
        <v>39</v>
      </c>
      <c r="F21" s="58"/>
      <c r="G21" s="47" t="s">
        <v>48</v>
      </c>
      <c r="H21" s="60"/>
      <c r="I21" s="41">
        <v>1</v>
      </c>
      <c r="J21" s="126">
        <v>0</v>
      </c>
      <c r="K21" s="126">
        <f>+I21*J21</f>
        <v>0</v>
      </c>
      <c r="L21" s="126">
        <v>0</v>
      </c>
      <c r="M21" s="126">
        <f>+K21+L21</f>
        <v>0</v>
      </c>
      <c r="N21" s="56">
        <v>0</v>
      </c>
      <c r="O21" s="126">
        <f>+M21-N21</f>
        <v>0</v>
      </c>
      <c r="P21" s="29"/>
      <c r="Q21" s="30"/>
      <c r="R21" s="31"/>
      <c r="S21" s="32"/>
      <c r="T21" s="33"/>
      <c r="U21" s="33"/>
      <c r="V21" s="34"/>
      <c r="W21" s="63"/>
      <c r="X21" s="63"/>
    </row>
    <row r="22" spans="1:27" s="48" customFormat="1" ht="33" customHeight="1" x14ac:dyDescent="0.25">
      <c r="A22" s="58">
        <v>1501</v>
      </c>
      <c r="B22" s="58" t="s">
        <v>93</v>
      </c>
      <c r="C22" s="58">
        <v>4</v>
      </c>
      <c r="D22" s="58">
        <v>11</v>
      </c>
      <c r="E22" s="58" t="s">
        <v>39</v>
      </c>
      <c r="F22" s="58"/>
      <c r="G22" s="47" t="s">
        <v>49</v>
      </c>
      <c r="H22" s="60"/>
      <c r="I22" s="41">
        <v>1</v>
      </c>
      <c r="J22" s="126">
        <v>0</v>
      </c>
      <c r="K22" s="126">
        <f>+I22*J22</f>
        <v>0</v>
      </c>
      <c r="L22" s="126">
        <v>0</v>
      </c>
      <c r="M22" s="126">
        <f>+K22+L22</f>
        <v>0</v>
      </c>
      <c r="N22" s="56">
        <v>0</v>
      </c>
      <c r="O22" s="126">
        <f>+M22-N22</f>
        <v>0</v>
      </c>
      <c r="P22" s="29"/>
      <c r="Q22" s="30"/>
      <c r="R22" s="31"/>
      <c r="S22" s="32"/>
      <c r="T22" s="33"/>
      <c r="U22" s="33"/>
      <c r="V22" s="34"/>
      <c r="W22" s="63"/>
      <c r="X22" s="63"/>
    </row>
    <row r="23" spans="1:27" s="23" customFormat="1" ht="30" customHeight="1" x14ac:dyDescent="0.2">
      <c r="A23" s="932" t="s">
        <v>51</v>
      </c>
      <c r="B23" s="933"/>
      <c r="C23" s="933"/>
      <c r="D23" s="933"/>
      <c r="E23" s="933"/>
      <c r="F23" s="933"/>
      <c r="G23" s="933"/>
      <c r="H23" s="934"/>
      <c r="I23" s="21"/>
      <c r="J23" s="59"/>
      <c r="K23" s="59">
        <f>SUM(K13+K16+K18+K20)</f>
        <v>0</v>
      </c>
      <c r="L23" s="59">
        <f t="shared" ref="L23:O23" si="4">SUM(L13+L16+L18+L20)</f>
        <v>0</v>
      </c>
      <c r="M23" s="59">
        <f t="shared" si="4"/>
        <v>0</v>
      </c>
      <c r="N23" s="59">
        <f t="shared" si="4"/>
        <v>0</v>
      </c>
      <c r="O23" s="59">
        <f t="shared" si="4"/>
        <v>0</v>
      </c>
      <c r="P23" s="122"/>
      <c r="Q23" s="127"/>
      <c r="R23" s="123"/>
      <c r="S23" s="123"/>
      <c r="T23" s="127"/>
      <c r="U23" s="127"/>
      <c r="V23" s="123"/>
      <c r="W23" s="127"/>
      <c r="X23" s="127"/>
    </row>
    <row r="24" spans="1:27" s="23" customFormat="1" ht="28.5" customHeight="1" x14ac:dyDescent="0.2">
      <c r="A24" s="932" t="s">
        <v>44</v>
      </c>
      <c r="B24" s="933"/>
      <c r="C24" s="933"/>
      <c r="D24" s="933"/>
      <c r="E24" s="933"/>
      <c r="F24" s="933"/>
      <c r="G24" s="933"/>
      <c r="H24" s="934"/>
      <c r="I24" s="35"/>
      <c r="J24" s="36">
        <f t="shared" ref="J24:O24" si="5">SUM(J23)</f>
        <v>0</v>
      </c>
      <c r="K24" s="36">
        <f>SUM(K23)</f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122"/>
      <c r="Q24" s="127"/>
      <c r="R24" s="123"/>
      <c r="S24" s="123"/>
      <c r="T24" s="127"/>
      <c r="U24" s="127"/>
      <c r="V24" s="123"/>
      <c r="W24" s="127"/>
      <c r="X24" s="127"/>
    </row>
    <row r="25" spans="1:27" s="61" customFormat="1" ht="55.5" customHeight="1" x14ac:dyDescent="0.2">
      <c r="A25" s="916" t="s">
        <v>100</v>
      </c>
      <c r="B25" s="935"/>
      <c r="C25" s="935"/>
      <c r="D25" s="935"/>
      <c r="E25" s="935"/>
      <c r="F25" s="935"/>
      <c r="G25" s="935"/>
      <c r="H25" s="936"/>
      <c r="I25" s="57" t="s">
        <v>45</v>
      </c>
      <c r="J25" s="917" t="s">
        <v>99</v>
      </c>
      <c r="K25" s="917"/>
      <c r="L25" s="919"/>
      <c r="M25" s="916" t="s">
        <v>58</v>
      </c>
      <c r="N25" s="917"/>
      <c r="O25" s="919"/>
      <c r="P25" s="129"/>
      <c r="Q25" s="129"/>
      <c r="R25" s="129"/>
      <c r="S25" s="129"/>
      <c r="T25" s="129"/>
      <c r="U25" s="129"/>
      <c r="V25" s="129"/>
      <c r="W25" s="129"/>
      <c r="X25" s="129"/>
    </row>
    <row r="26" spans="1:27" s="129" customFormat="1" ht="31.5" customHeight="1" x14ac:dyDescent="0.25">
      <c r="A26" s="916" t="s">
        <v>46</v>
      </c>
      <c r="B26" s="917"/>
      <c r="C26" s="918">
        <v>43101</v>
      </c>
      <c r="D26" s="917"/>
      <c r="E26" s="917"/>
      <c r="F26" s="917"/>
      <c r="G26" s="917"/>
      <c r="H26" s="919"/>
      <c r="I26" s="22" t="str">
        <f>+A26</f>
        <v>FECHA:</v>
      </c>
      <c r="J26" s="918">
        <f>+C26</f>
        <v>43101</v>
      </c>
      <c r="K26" s="917"/>
      <c r="L26" s="917"/>
      <c r="M26" s="12" t="str">
        <f>+I26</f>
        <v>FECHA:</v>
      </c>
      <c r="N26" s="918">
        <f>+J26</f>
        <v>43101</v>
      </c>
      <c r="O26" s="919"/>
      <c r="P26" s="130"/>
      <c r="Q26" s="131"/>
      <c r="R26" s="132"/>
      <c r="S26" s="132"/>
      <c r="T26" s="132"/>
      <c r="U26" s="132"/>
      <c r="V26" s="132"/>
      <c r="W26" s="132"/>
      <c r="X26" s="132"/>
      <c r="Y26" s="133"/>
      <c r="Z26" s="133"/>
      <c r="AA26" s="133"/>
    </row>
    <row r="27" spans="1:27" s="49" customFormat="1" ht="34.5" customHeight="1" x14ac:dyDescent="0.2">
      <c r="A27" s="62"/>
      <c r="B27" s="62"/>
      <c r="C27" s="37"/>
      <c r="D27" s="62"/>
      <c r="E27" s="62"/>
      <c r="F27" s="62"/>
      <c r="G27" s="62"/>
      <c r="H27" s="62"/>
      <c r="I27" s="24"/>
      <c r="J27" s="37"/>
      <c r="K27" s="62"/>
      <c r="L27" s="62"/>
      <c r="M27" s="64"/>
      <c r="N27" s="37"/>
      <c r="O27" s="62"/>
      <c r="P27" s="65"/>
      <c r="Q27" s="66"/>
      <c r="W27" s="66"/>
      <c r="X27" s="66"/>
    </row>
    <row r="28" spans="1:27" x14ac:dyDescent="0.2">
      <c r="J28" s="44"/>
    </row>
    <row r="29" spans="1:27" ht="54" customHeight="1" x14ac:dyDescent="0.2">
      <c r="J29" s="42"/>
      <c r="M29" s="124" t="s">
        <v>67</v>
      </c>
      <c r="N29" s="125">
        <v>5627784647.2600002</v>
      </c>
      <c r="O29" s="125">
        <f>+N29-N24</f>
        <v>5627784647.2600002</v>
      </c>
    </row>
    <row r="30" spans="1:27" ht="54" customHeight="1" x14ac:dyDescent="0.2">
      <c r="J30" s="42"/>
      <c r="M30" s="124"/>
      <c r="N30" s="125"/>
      <c r="O30" s="125"/>
    </row>
    <row r="31" spans="1:27" x14ac:dyDescent="0.2">
      <c r="N31" s="39"/>
    </row>
  </sheetData>
  <mergeCells count="46">
    <mergeCell ref="P1:X8"/>
    <mergeCell ref="A23:H23"/>
    <mergeCell ref="A24:H24"/>
    <mergeCell ref="A25:H25"/>
    <mergeCell ref="J25:L25"/>
    <mergeCell ref="M25:O25"/>
    <mergeCell ref="T9:T12"/>
    <mergeCell ref="U9:U12"/>
    <mergeCell ref="V9:V12"/>
    <mergeCell ref="W9:W12"/>
    <mergeCell ref="X9:X12"/>
    <mergeCell ref="I9:J9"/>
    <mergeCell ref="P9:P12"/>
    <mergeCell ref="Q9:Q12"/>
    <mergeCell ref="A11:C11"/>
    <mergeCell ref="D11:D12"/>
    <mergeCell ref="A26:B26"/>
    <mergeCell ref="C26:H26"/>
    <mergeCell ref="J26:L26"/>
    <mergeCell ref="N26:O26"/>
    <mergeCell ref="S9:S12"/>
    <mergeCell ref="R9:R12"/>
    <mergeCell ref="I10:J10"/>
    <mergeCell ref="N11:N12"/>
    <mergeCell ref="O11:O12"/>
    <mergeCell ref="I11:I12"/>
    <mergeCell ref="J11:J12"/>
    <mergeCell ref="K11:K12"/>
    <mergeCell ref="L11:L12"/>
    <mergeCell ref="M11:M12"/>
    <mergeCell ref="A9:D9"/>
    <mergeCell ref="E9:H9"/>
    <mergeCell ref="E11:F11"/>
    <mergeCell ref="G11:H11"/>
    <mergeCell ref="A4:D4"/>
    <mergeCell ref="N4:O4"/>
    <mergeCell ref="A5:O5"/>
    <mergeCell ref="I6:O6"/>
    <mergeCell ref="A7:H8"/>
    <mergeCell ref="I7:J7"/>
    <mergeCell ref="I8:J8"/>
    <mergeCell ref="E1:M2"/>
    <mergeCell ref="N1:O1"/>
    <mergeCell ref="N2:O2"/>
    <mergeCell ref="E3:M4"/>
    <mergeCell ref="N3:O3"/>
  </mergeCells>
  <printOptions horizontalCentered="1" verticalCentered="1"/>
  <pageMargins left="0.31496062992125984" right="0.27559055118110237" top="0.31496062992125984" bottom="0.35433070866141736" header="0.31496062992125984" footer="0.31496062992125984"/>
  <pageSetup scale="48" orientation="landscape" r:id="rId1"/>
  <rowBreaks count="1" manualBreakCount="1">
    <brk id="26" max="14" man="1"/>
  </rowBreaks>
  <ignoredErrors>
    <ignoredError sqref="B14:B15" numberStoredAsText="1"/>
    <ignoredError sqref="K17 K21 K1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rgb="FF00B0F0"/>
    <pageSetUpPr fitToPage="1"/>
  </sheetPr>
  <dimension ref="A1:J41"/>
  <sheetViews>
    <sheetView zoomScale="70" zoomScaleNormal="70" workbookViewId="0">
      <pane xSplit="3" ySplit="4" topLeftCell="G5" activePane="bottomRight" state="frozen"/>
      <selection pane="topRight" activeCell="D1" sqref="D1"/>
      <selection pane="bottomLeft" activeCell="A4" sqref="A4"/>
      <selection pane="bottomRight" activeCell="G5" sqref="G5:G6"/>
    </sheetView>
  </sheetViews>
  <sheetFormatPr baseColWidth="10" defaultRowHeight="15" x14ac:dyDescent="0.25"/>
  <cols>
    <col min="1" max="1" width="4.28515625" customWidth="1"/>
    <col min="2" max="2" width="32.85546875" style="114" customWidth="1"/>
    <col min="3" max="3" width="24.140625" style="115" bestFit="1" customWidth="1"/>
    <col min="4" max="4" width="15" style="116" hidden="1" customWidth="1"/>
    <col min="5" max="5" width="22.85546875" style="117" customWidth="1"/>
    <col min="6" max="10" width="30.85546875" style="117" customWidth="1"/>
  </cols>
  <sheetData>
    <row r="1" spans="1:10" ht="18" customHeight="1" x14ac:dyDescent="0.25">
      <c r="A1" s="69"/>
      <c r="B1" s="947" t="s">
        <v>68</v>
      </c>
      <c r="C1" s="947"/>
      <c r="D1" s="947"/>
      <c r="E1" s="947"/>
      <c r="F1" s="947"/>
      <c r="G1" s="947"/>
      <c r="H1" s="947"/>
      <c r="I1" s="947"/>
      <c r="J1" s="947"/>
    </row>
    <row r="2" spans="1:10" ht="7.5" customHeight="1" x14ac:dyDescent="0.25">
      <c r="A2" s="69"/>
      <c r="B2" s="70"/>
      <c r="C2" s="70"/>
      <c r="D2" s="70"/>
      <c r="E2" s="71"/>
      <c r="F2" s="71"/>
      <c r="G2" s="71"/>
      <c r="H2" s="71"/>
      <c r="I2" s="71"/>
      <c r="J2" s="71"/>
    </row>
    <row r="3" spans="1:10" ht="15.75" thickBot="1" x14ac:dyDescent="0.3">
      <c r="B3" s="72"/>
      <c r="C3" s="72"/>
      <c r="D3" s="72"/>
      <c r="E3" s="73"/>
      <c r="F3" s="73"/>
      <c r="G3" s="73"/>
      <c r="H3" s="73"/>
      <c r="I3" s="73"/>
      <c r="J3" s="73"/>
    </row>
    <row r="4" spans="1:10" ht="39.75" customHeight="1" thickTop="1" thickBot="1" x14ac:dyDescent="0.3">
      <c r="B4" s="74" t="s">
        <v>69</v>
      </c>
      <c r="C4" s="74" t="s">
        <v>70</v>
      </c>
      <c r="D4" s="74" t="s">
        <v>71</v>
      </c>
      <c r="E4" s="75" t="s">
        <v>72</v>
      </c>
      <c r="F4" s="76" t="s">
        <v>73</v>
      </c>
      <c r="G4" s="75" t="s">
        <v>74</v>
      </c>
      <c r="H4" s="76" t="s">
        <v>75</v>
      </c>
      <c r="I4" s="76" t="s">
        <v>76</v>
      </c>
      <c r="J4" s="75" t="s">
        <v>77</v>
      </c>
    </row>
    <row r="5" spans="1:10" ht="38.25" customHeight="1" thickTop="1" x14ac:dyDescent="0.25">
      <c r="B5" s="948" t="s">
        <v>78</v>
      </c>
      <c r="C5" s="77" t="s">
        <v>79</v>
      </c>
      <c r="D5" s="78">
        <v>42298</v>
      </c>
      <c r="E5" s="79">
        <v>12655043400.83</v>
      </c>
      <c r="F5" s="79">
        <v>12655043400.83</v>
      </c>
      <c r="G5" s="79">
        <v>8324719216.1999998</v>
      </c>
      <c r="H5" s="79">
        <v>8324719216.1999998</v>
      </c>
      <c r="I5" s="79"/>
      <c r="J5" s="79">
        <f>SUM(F5:H5)</f>
        <v>29304481833.23</v>
      </c>
    </row>
    <row r="6" spans="1:10" ht="38.25" customHeight="1" thickBot="1" x14ac:dyDescent="0.3">
      <c r="B6" s="949"/>
      <c r="C6" s="80" t="s">
        <v>80</v>
      </c>
      <c r="D6" s="81">
        <v>42284</v>
      </c>
      <c r="E6" s="82">
        <v>747082323.16999996</v>
      </c>
      <c r="F6" s="82">
        <v>747082323.16999996</v>
      </c>
      <c r="G6" s="82">
        <v>503178807.04000002</v>
      </c>
      <c r="H6" s="82">
        <v>503178807.04000002</v>
      </c>
      <c r="I6" s="82"/>
      <c r="J6" s="82">
        <f>SUM(F6:H6)</f>
        <v>1753439937.25</v>
      </c>
    </row>
    <row r="7" spans="1:10" ht="29.25" customHeight="1" thickTop="1" thickBot="1" x14ac:dyDescent="0.3">
      <c r="B7" s="950" t="s">
        <v>81</v>
      </c>
      <c r="C7" s="950"/>
      <c r="D7" s="950"/>
      <c r="E7" s="83">
        <f>SUM(E5:E6)</f>
        <v>13402125724</v>
      </c>
      <c r="F7" s="83">
        <f>SUM(F5:F6)</f>
        <v>13402125724</v>
      </c>
      <c r="G7" s="83">
        <f>SUM(G5:G6)</f>
        <v>8827898023.2399998</v>
      </c>
      <c r="H7" s="83">
        <f>SUM(H5:H6)</f>
        <v>8827898023.2399998</v>
      </c>
      <c r="I7" s="83"/>
      <c r="J7" s="83">
        <f>SUM(J5:J6)</f>
        <v>31057921770.48</v>
      </c>
    </row>
    <row r="8" spans="1:10" ht="29.25" customHeight="1" thickTop="1" x14ac:dyDescent="0.25">
      <c r="B8" s="944" t="s">
        <v>82</v>
      </c>
      <c r="C8" s="84" t="s">
        <v>79</v>
      </c>
      <c r="D8" s="85">
        <v>42648</v>
      </c>
      <c r="E8" s="86">
        <v>2834000000</v>
      </c>
      <c r="F8" s="87">
        <v>6145658631.25</v>
      </c>
      <c r="G8" s="86">
        <v>9932171000</v>
      </c>
      <c r="H8" s="87">
        <v>6145658631.25</v>
      </c>
      <c r="I8" s="88"/>
      <c r="J8" s="86">
        <f>SUM(F8:H8)</f>
        <v>22223488262.5</v>
      </c>
    </row>
    <row r="9" spans="1:10" ht="29.25" customHeight="1" x14ac:dyDescent="0.25">
      <c r="B9" s="946"/>
      <c r="C9" s="89" t="s">
        <v>80</v>
      </c>
      <c r="D9" s="90">
        <v>42656</v>
      </c>
      <c r="E9" s="91">
        <v>166000000</v>
      </c>
      <c r="F9" s="92">
        <v>166000000</v>
      </c>
      <c r="G9" s="91">
        <v>582098000</v>
      </c>
      <c r="H9" s="92">
        <v>450377600</v>
      </c>
      <c r="I9" s="92"/>
      <c r="J9" s="91">
        <f>SUM(F9:H9)</f>
        <v>1198475600</v>
      </c>
    </row>
    <row r="10" spans="1:10" ht="29.25" customHeight="1" thickBot="1" x14ac:dyDescent="0.3">
      <c r="B10" s="945"/>
      <c r="C10" s="93" t="s">
        <v>83</v>
      </c>
      <c r="D10" s="94"/>
      <c r="E10" s="95">
        <v>0</v>
      </c>
      <c r="F10" s="96">
        <v>178772556</v>
      </c>
      <c r="G10" s="95">
        <v>0</v>
      </c>
      <c r="H10" s="96"/>
      <c r="I10" s="96"/>
      <c r="J10" s="95"/>
    </row>
    <row r="11" spans="1:10" s="97" customFormat="1" ht="25.5" customHeight="1" thickTop="1" thickBot="1" x14ac:dyDescent="0.3">
      <c r="B11" s="940" t="s">
        <v>81</v>
      </c>
      <c r="C11" s="940"/>
      <c r="D11" s="940"/>
      <c r="E11" s="98">
        <f>SUM(E8:E10)</f>
        <v>3000000000</v>
      </c>
      <c r="F11" s="99">
        <f>SUM(F8:F10)</f>
        <v>6490431187.25</v>
      </c>
      <c r="G11" s="98">
        <f>SUM(G8:G10)</f>
        <v>10514269000</v>
      </c>
      <c r="H11" s="99">
        <f>SUM(H8:H10)</f>
        <v>6596036231.25</v>
      </c>
      <c r="I11" s="99"/>
      <c r="J11" s="98">
        <f>SUM(J8:J10)</f>
        <v>23421963862.5</v>
      </c>
    </row>
    <row r="12" spans="1:10" ht="30" customHeight="1" thickTop="1" x14ac:dyDescent="0.25">
      <c r="B12" s="944" t="s">
        <v>84</v>
      </c>
      <c r="C12" s="84" t="s">
        <v>79</v>
      </c>
      <c r="D12" s="85">
        <v>42667</v>
      </c>
      <c r="E12" s="86">
        <v>2055721234</v>
      </c>
      <c r="F12" s="87"/>
      <c r="G12" s="86">
        <v>6652242000</v>
      </c>
      <c r="H12" s="88">
        <v>6254969769.8500004</v>
      </c>
      <c r="I12" s="88"/>
      <c r="J12" s="86">
        <f>SUM(F12:H12)</f>
        <v>12907211769.85</v>
      </c>
    </row>
    <row r="13" spans="1:10" ht="30" customHeight="1" x14ac:dyDescent="0.25">
      <c r="B13" s="946"/>
      <c r="C13" s="89" t="s">
        <v>80</v>
      </c>
      <c r="D13" s="90">
        <v>42647</v>
      </c>
      <c r="E13" s="91">
        <v>143900486</v>
      </c>
      <c r="F13" s="100">
        <v>143900486</v>
      </c>
      <c r="G13" s="91">
        <v>465657000</v>
      </c>
      <c r="H13" s="92">
        <v>277266914</v>
      </c>
      <c r="I13" s="92"/>
      <c r="J13" s="91">
        <f>SUM(F13:H13)</f>
        <v>886824400</v>
      </c>
    </row>
    <row r="14" spans="1:10" ht="30" customHeight="1" thickBot="1" x14ac:dyDescent="0.3">
      <c r="B14" s="945"/>
      <c r="C14" s="93" t="s">
        <v>83</v>
      </c>
      <c r="D14" s="101"/>
      <c r="E14" s="95">
        <v>0</v>
      </c>
      <c r="F14" s="102">
        <v>2479513</v>
      </c>
      <c r="G14" s="95">
        <v>0</v>
      </c>
      <c r="H14" s="96"/>
      <c r="I14" s="96"/>
      <c r="J14" s="95"/>
    </row>
    <row r="15" spans="1:10" s="103" customFormat="1" ht="25.5" customHeight="1" thickTop="1" thickBot="1" x14ac:dyDescent="0.3">
      <c r="B15" s="940" t="s">
        <v>81</v>
      </c>
      <c r="C15" s="940"/>
      <c r="D15" s="940"/>
      <c r="E15" s="98">
        <f>SUM(E12:E14)</f>
        <v>2199621720</v>
      </c>
      <c r="F15" s="99">
        <f>SUM(F12:F14)</f>
        <v>146379999</v>
      </c>
      <c r="G15" s="98">
        <f>SUM(G12:G14)</f>
        <v>7117899000</v>
      </c>
      <c r="H15" s="99">
        <f>SUM(H12:H14)</f>
        <v>6532236683.8500004</v>
      </c>
      <c r="I15" s="99"/>
      <c r="J15" s="98">
        <f>SUM(J12:J14)</f>
        <v>13794036169.85</v>
      </c>
    </row>
    <row r="16" spans="1:10" s="104" customFormat="1" ht="69" customHeight="1" thickTop="1" thickBot="1" x14ac:dyDescent="0.3">
      <c r="B16" s="105" t="s">
        <v>85</v>
      </c>
      <c r="C16" s="84" t="s">
        <v>79</v>
      </c>
      <c r="D16" s="85">
        <v>42675</v>
      </c>
      <c r="E16" s="86">
        <v>2000000000</v>
      </c>
      <c r="F16" s="88">
        <v>1949715555.75</v>
      </c>
      <c r="G16" s="86">
        <v>2000000000</v>
      </c>
      <c r="H16" s="88">
        <v>1949715555.75</v>
      </c>
      <c r="I16" s="106"/>
      <c r="J16" s="86">
        <f>SUM(F16:H16)</f>
        <v>5899431111.5</v>
      </c>
    </row>
    <row r="17" spans="2:10" s="108" customFormat="1" ht="25.5" customHeight="1" thickTop="1" thickBot="1" x14ac:dyDescent="0.3">
      <c r="B17" s="943" t="s">
        <v>81</v>
      </c>
      <c r="C17" s="943"/>
      <c r="D17" s="943"/>
      <c r="E17" s="107">
        <f>+E16</f>
        <v>2000000000</v>
      </c>
      <c r="F17" s="99">
        <f>SUM(F16:F16)</f>
        <v>1949715555.75</v>
      </c>
      <c r="G17" s="98">
        <f>+G16</f>
        <v>2000000000</v>
      </c>
      <c r="H17" s="99">
        <f>SUM(H16:H16)</f>
        <v>1949715555.75</v>
      </c>
      <c r="I17" s="99"/>
      <c r="J17" s="98">
        <f>+J16</f>
        <v>5899431111.5</v>
      </c>
    </row>
    <row r="18" spans="2:10" ht="35.25" customHeight="1" thickTop="1" x14ac:dyDescent="0.25">
      <c r="B18" s="944" t="s">
        <v>86</v>
      </c>
      <c r="C18" s="84" t="s">
        <v>87</v>
      </c>
      <c r="D18" s="85">
        <v>42653</v>
      </c>
      <c r="E18" s="86">
        <v>307692000</v>
      </c>
      <c r="F18" s="88">
        <v>307692307.69</v>
      </c>
      <c r="G18" s="86">
        <v>769231000</v>
      </c>
      <c r="H18" s="88">
        <v>649307692.30999994</v>
      </c>
      <c r="I18" s="88"/>
      <c r="J18" s="86">
        <f>SUM(F18:H18)</f>
        <v>1726231000</v>
      </c>
    </row>
    <row r="19" spans="2:10" ht="35.25" customHeight="1" thickBot="1" x14ac:dyDescent="0.3">
      <c r="B19" s="945"/>
      <c r="C19" s="93" t="s">
        <v>80</v>
      </c>
      <c r="D19" s="101">
        <v>42648</v>
      </c>
      <c r="E19" s="95">
        <v>92308000</v>
      </c>
      <c r="F19" s="96">
        <v>84876922.909999996</v>
      </c>
      <c r="G19" s="95">
        <v>230769000</v>
      </c>
      <c r="H19" s="96">
        <v>212192094.09</v>
      </c>
      <c r="I19" s="96"/>
      <c r="J19" s="95">
        <f>SUM(F19:H19)</f>
        <v>527838017</v>
      </c>
    </row>
    <row r="20" spans="2:10" s="104" customFormat="1" ht="25.5" customHeight="1" thickTop="1" thickBot="1" x14ac:dyDescent="0.3">
      <c r="B20" s="940" t="s">
        <v>81</v>
      </c>
      <c r="C20" s="940"/>
      <c r="D20" s="940"/>
      <c r="E20" s="98">
        <f>SUM(E18:E19)</f>
        <v>400000000</v>
      </c>
      <c r="F20" s="99">
        <f>SUM(F18:F19)</f>
        <v>392569230.60000002</v>
      </c>
      <c r="G20" s="98">
        <f>SUM(G18:G19)</f>
        <v>1000000000</v>
      </c>
      <c r="H20" s="99">
        <f>SUM(H18:H19)</f>
        <v>861499786.39999998</v>
      </c>
      <c r="I20" s="99"/>
      <c r="J20" s="98">
        <f>SUM(J18:J19)</f>
        <v>2254069017</v>
      </c>
    </row>
    <row r="21" spans="2:10" ht="20.25" customHeight="1" thickTop="1" x14ac:dyDescent="0.25">
      <c r="B21" s="944" t="s">
        <v>88</v>
      </c>
      <c r="C21" s="84" t="s">
        <v>79</v>
      </c>
      <c r="D21" s="85"/>
      <c r="E21" s="86">
        <v>1651000000</v>
      </c>
      <c r="F21" s="88">
        <v>0</v>
      </c>
      <c r="G21" s="86">
        <v>7431000000</v>
      </c>
      <c r="H21" s="87">
        <v>9082000000</v>
      </c>
      <c r="I21" s="88">
        <v>1835000000</v>
      </c>
      <c r="J21" s="86">
        <f>SUM(F21:H21)</f>
        <v>16513000000</v>
      </c>
    </row>
    <row r="22" spans="2:10" ht="20.25" customHeight="1" x14ac:dyDescent="0.25">
      <c r="B22" s="946"/>
      <c r="C22" s="89" t="s">
        <v>80</v>
      </c>
      <c r="D22" s="90"/>
      <c r="E22" s="91">
        <v>149000000</v>
      </c>
      <c r="F22" s="92">
        <v>0</v>
      </c>
      <c r="G22" s="91">
        <v>669000000</v>
      </c>
      <c r="H22" s="100">
        <v>818000000</v>
      </c>
      <c r="I22" s="109">
        <v>165000000</v>
      </c>
      <c r="J22" s="91">
        <f>SUM(F22:H22)</f>
        <v>1487000000</v>
      </c>
    </row>
    <row r="23" spans="2:10" ht="20.25" customHeight="1" thickBot="1" x14ac:dyDescent="0.3">
      <c r="B23" s="945"/>
      <c r="C23" s="93" t="s">
        <v>83</v>
      </c>
      <c r="D23" s="101"/>
      <c r="E23" s="95">
        <v>0</v>
      </c>
      <c r="F23" s="96">
        <v>20000000</v>
      </c>
      <c r="G23" s="95">
        <v>0</v>
      </c>
      <c r="H23" s="96">
        <v>0</v>
      </c>
      <c r="I23" s="106">
        <v>0</v>
      </c>
      <c r="J23" s="95">
        <f>SUM(F23:H23)</f>
        <v>20000000</v>
      </c>
    </row>
    <row r="24" spans="2:10" s="104" customFormat="1" ht="25.5" customHeight="1" thickTop="1" thickBot="1" x14ac:dyDescent="0.3">
      <c r="B24" s="940" t="s">
        <v>81</v>
      </c>
      <c r="C24" s="940"/>
      <c r="D24" s="940"/>
      <c r="E24" s="98">
        <f t="shared" ref="E24:J24" si="0">SUM(E21:E23)</f>
        <v>1800000000</v>
      </c>
      <c r="F24" s="99">
        <f t="shared" si="0"/>
        <v>20000000</v>
      </c>
      <c r="G24" s="98">
        <f t="shared" si="0"/>
        <v>8100000000</v>
      </c>
      <c r="H24" s="99">
        <f t="shared" si="0"/>
        <v>9900000000</v>
      </c>
      <c r="I24" s="99">
        <f t="shared" si="0"/>
        <v>2000000000</v>
      </c>
      <c r="J24" s="98">
        <f t="shared" si="0"/>
        <v>18020000000</v>
      </c>
    </row>
    <row r="25" spans="2:10" s="25" customFormat="1" ht="31.5" customHeight="1" thickTop="1" thickBot="1" x14ac:dyDescent="0.3">
      <c r="E25" s="110"/>
      <c r="G25" s="110"/>
      <c r="J25" s="110"/>
    </row>
    <row r="26" spans="2:10" ht="30" customHeight="1" thickTop="1" thickBot="1" x14ac:dyDescent="0.3">
      <c r="B26" s="940" t="s">
        <v>89</v>
      </c>
      <c r="C26" s="940"/>
      <c r="D26" s="111"/>
      <c r="E26" s="112">
        <f>+E11+E15+E17+E20+E24</f>
        <v>9399621720</v>
      </c>
      <c r="F26" s="113">
        <f>+F7+F11+F15+F17+F20+F24</f>
        <v>22401221696.599998</v>
      </c>
      <c r="G26" s="112">
        <f>+G11+G15+G17+G20+G24</f>
        <v>28732168000</v>
      </c>
      <c r="H26" s="113">
        <f>+H7+H11+H15+H17+H20+H24</f>
        <v>34667386280.490005</v>
      </c>
      <c r="I26" s="113">
        <f>+I7+I11+I15+I17+I20+I24</f>
        <v>2000000000</v>
      </c>
      <c r="J26" s="112">
        <f>+J11+J15+J17+J20+J24</f>
        <v>63389500160.849998</v>
      </c>
    </row>
    <row r="27" spans="2:10" ht="24.75" customHeight="1" thickTop="1" x14ac:dyDescent="0.25"/>
    <row r="28" spans="2:10" x14ac:dyDescent="0.25">
      <c r="B28" s="941" t="s">
        <v>90</v>
      </c>
      <c r="C28" s="941"/>
      <c r="D28" s="118"/>
      <c r="E28" s="119">
        <v>9399621720</v>
      </c>
      <c r="F28" s="119"/>
      <c r="G28" s="119">
        <v>28732168000</v>
      </c>
      <c r="H28" s="119"/>
      <c r="I28" s="119">
        <v>2000000000</v>
      </c>
      <c r="J28" s="120">
        <f>+E28+G28+I28</f>
        <v>40131789720</v>
      </c>
    </row>
    <row r="30" spans="2:10" x14ac:dyDescent="0.25">
      <c r="B30" s="942" t="s">
        <v>91</v>
      </c>
      <c r="C30" s="942"/>
      <c r="E30" s="117">
        <f>+E28-E26</f>
        <v>0</v>
      </c>
      <c r="F30" s="115"/>
      <c r="G30" s="121">
        <f>+G28-G26</f>
        <v>0</v>
      </c>
      <c r="I30" s="121">
        <f>+I28-I26</f>
        <v>0</v>
      </c>
    </row>
    <row r="31" spans="2:10" ht="36.75" customHeight="1" x14ac:dyDescent="0.25"/>
    <row r="32" spans="2:10" ht="31.5" customHeight="1" x14ac:dyDescent="0.25"/>
    <row r="33" ht="31.5" customHeight="1" x14ac:dyDescent="0.25"/>
    <row r="34" ht="31.5" customHeight="1" x14ac:dyDescent="0.25"/>
    <row r="35" ht="10.5" customHeight="1" x14ac:dyDescent="0.25"/>
    <row r="37" ht="9.75" customHeight="1" x14ac:dyDescent="0.25"/>
    <row r="38" ht="31.5" customHeight="1" x14ac:dyDescent="0.25"/>
    <row r="39" ht="39.75" customHeight="1" x14ac:dyDescent="0.25"/>
    <row r="40" ht="39.75" customHeight="1" x14ac:dyDescent="0.25"/>
    <row r="41" ht="28.5" customHeight="1" x14ac:dyDescent="0.25"/>
  </sheetData>
  <mergeCells count="15">
    <mergeCell ref="B12:B14"/>
    <mergeCell ref="B1:J1"/>
    <mergeCell ref="B5:B6"/>
    <mergeCell ref="B7:D7"/>
    <mergeCell ref="B8:B10"/>
    <mergeCell ref="B11:D11"/>
    <mergeCell ref="B26:C26"/>
    <mergeCell ref="B28:C28"/>
    <mergeCell ref="B30:C30"/>
    <mergeCell ref="B15:D15"/>
    <mergeCell ref="B17:D17"/>
    <mergeCell ref="B18:B19"/>
    <mergeCell ref="B20:D20"/>
    <mergeCell ref="B21:B23"/>
    <mergeCell ref="B24:D24"/>
  </mergeCells>
  <printOptions horizontalCentered="1"/>
  <pageMargins left="0.31496062992125984" right="0.31496062992125984" top="0.55118110236220474" bottom="0.55118110236220474" header="0.31496062992125984" footer="0.31496062992125984"/>
  <pageSetup scale="53" orientation="landscape" verticalDpi="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  <pageSetUpPr fitToPage="1"/>
  </sheetPr>
  <dimension ref="A1:AB77"/>
  <sheetViews>
    <sheetView view="pageBreakPreview" zoomScale="70" zoomScaleNormal="85" zoomScaleSheetLayoutView="70" workbookViewId="0">
      <pane xSplit="11" ySplit="12" topLeftCell="L13" activePane="bottomRight" state="frozen"/>
      <selection pane="topRight" activeCell="I1" sqref="I1"/>
      <selection pane="bottomLeft" activeCell="A13" sqref="A13"/>
      <selection pane="bottomRight" activeCell="S16" sqref="S16:S34"/>
    </sheetView>
  </sheetViews>
  <sheetFormatPr baseColWidth="10" defaultColWidth="11.42578125" defaultRowHeight="12.75" x14ac:dyDescent="0.2"/>
  <cols>
    <col min="1" max="1" width="8.140625" style="231" customWidth="1"/>
    <col min="2" max="2" width="7.5703125" style="231" customWidth="1"/>
    <col min="3" max="4" width="6.85546875" style="231" customWidth="1"/>
    <col min="5" max="5" width="11.7109375" style="231" customWidth="1"/>
    <col min="6" max="6" width="5.7109375" style="231" customWidth="1"/>
    <col min="7" max="7" width="12.7109375" style="231" customWidth="1"/>
    <col min="8" max="9" width="6.140625" style="231" customWidth="1"/>
    <col min="10" max="10" width="16.5703125" style="231" customWidth="1"/>
    <col min="11" max="11" width="51.85546875" style="231" customWidth="1"/>
    <col min="12" max="12" width="12" style="286" customWidth="1"/>
    <col min="13" max="13" width="27.42578125" style="231" customWidth="1"/>
    <col min="14" max="15" width="31.42578125" style="231" customWidth="1"/>
    <col min="16" max="16" width="35.42578125" style="231" customWidth="1"/>
    <col min="17" max="17" width="29.5703125" style="231" customWidth="1"/>
    <col min="18" max="18" width="31.42578125" style="231" customWidth="1"/>
    <col min="19" max="19" width="30.28515625" style="231" bestFit="1" customWidth="1"/>
    <col min="20" max="20" width="23.42578125" style="231" bestFit="1" customWidth="1"/>
    <col min="21" max="21" width="25.5703125" style="231" bestFit="1" customWidth="1"/>
    <col min="22" max="22" width="19.28515625" style="231" bestFit="1" customWidth="1"/>
    <col min="23" max="23" width="27" style="231" customWidth="1"/>
    <col min="24" max="24" width="24.42578125" style="231" customWidth="1"/>
    <col min="25" max="25" width="27.85546875" style="231" bestFit="1" customWidth="1"/>
    <col min="26" max="26" width="23.5703125" style="231" bestFit="1" customWidth="1"/>
    <col min="27" max="16384" width="11.42578125" style="231"/>
  </cols>
  <sheetData>
    <row r="1" spans="1:26" s="196" customFormat="1" ht="23.25" customHeight="1" x14ac:dyDescent="0.25">
      <c r="A1" s="876" t="s">
        <v>1</v>
      </c>
      <c r="B1" s="877"/>
      <c r="C1" s="877"/>
      <c r="D1" s="877"/>
      <c r="E1" s="877"/>
      <c r="F1" s="877"/>
      <c r="G1" s="878"/>
      <c r="H1" s="889" t="s">
        <v>289</v>
      </c>
      <c r="I1" s="889"/>
      <c r="J1" s="889"/>
      <c r="K1" s="889"/>
      <c r="L1" s="889"/>
      <c r="M1" s="889"/>
      <c r="N1" s="889"/>
      <c r="O1" s="889"/>
      <c r="P1" s="889"/>
      <c r="Q1" s="880" t="s">
        <v>5</v>
      </c>
      <c r="R1" s="880"/>
      <c r="S1" s="983" t="s">
        <v>102</v>
      </c>
      <c r="T1" s="887"/>
      <c r="U1" s="887"/>
      <c r="V1" s="887"/>
      <c r="W1" s="887"/>
      <c r="X1" s="887"/>
      <c r="Y1" s="887"/>
      <c r="Z1" s="984"/>
    </row>
    <row r="2" spans="1:26" s="196" customFormat="1" ht="23.25" customHeight="1" x14ac:dyDescent="0.25">
      <c r="A2" s="879" t="s">
        <v>286</v>
      </c>
      <c r="B2" s="879"/>
      <c r="C2" s="879"/>
      <c r="D2" s="879"/>
      <c r="E2" s="879"/>
      <c r="F2" s="879"/>
      <c r="G2" s="879"/>
      <c r="H2" s="889"/>
      <c r="I2" s="889"/>
      <c r="J2" s="889"/>
      <c r="K2" s="889"/>
      <c r="L2" s="889"/>
      <c r="M2" s="889"/>
      <c r="N2" s="889"/>
      <c r="O2" s="889"/>
      <c r="P2" s="889"/>
      <c r="Q2" s="880"/>
      <c r="R2" s="880"/>
      <c r="S2" s="983"/>
      <c r="T2" s="887"/>
      <c r="U2" s="887"/>
      <c r="V2" s="887"/>
      <c r="W2" s="887"/>
      <c r="X2" s="887"/>
      <c r="Y2" s="887"/>
      <c r="Z2" s="984"/>
    </row>
    <row r="3" spans="1:26" s="196" customFormat="1" ht="23.25" customHeight="1" x14ac:dyDescent="0.25">
      <c r="A3" s="879" t="s">
        <v>287</v>
      </c>
      <c r="B3" s="879"/>
      <c r="C3" s="879"/>
      <c r="D3" s="879"/>
      <c r="E3" s="879"/>
      <c r="F3" s="879"/>
      <c r="G3" s="879"/>
      <c r="H3" s="889" t="s">
        <v>290</v>
      </c>
      <c r="I3" s="889"/>
      <c r="J3" s="889"/>
      <c r="K3" s="889"/>
      <c r="L3" s="889"/>
      <c r="M3" s="889"/>
      <c r="N3" s="889"/>
      <c r="O3" s="889"/>
      <c r="P3" s="889"/>
      <c r="Q3" s="880"/>
      <c r="R3" s="880"/>
      <c r="S3" s="983"/>
      <c r="T3" s="887"/>
      <c r="U3" s="887"/>
      <c r="V3" s="887"/>
      <c r="W3" s="887"/>
      <c r="X3" s="887"/>
      <c r="Y3" s="887"/>
      <c r="Z3" s="984"/>
    </row>
    <row r="4" spans="1:26" s="196" customFormat="1" ht="23.25" customHeight="1" x14ac:dyDescent="0.25">
      <c r="A4" s="890" t="s">
        <v>288</v>
      </c>
      <c r="B4" s="891"/>
      <c r="C4" s="891"/>
      <c r="D4" s="891"/>
      <c r="E4" s="891"/>
      <c r="F4" s="891"/>
      <c r="G4" s="892"/>
      <c r="H4" s="889"/>
      <c r="I4" s="889"/>
      <c r="J4" s="889"/>
      <c r="K4" s="889"/>
      <c r="L4" s="889"/>
      <c r="M4" s="889"/>
      <c r="N4" s="889"/>
      <c r="O4" s="889"/>
      <c r="P4" s="889"/>
      <c r="Q4" s="880"/>
      <c r="R4" s="880"/>
      <c r="S4" s="983"/>
      <c r="T4" s="887"/>
      <c r="U4" s="887"/>
      <c r="V4" s="887"/>
      <c r="W4" s="887"/>
      <c r="X4" s="887"/>
      <c r="Y4" s="887"/>
      <c r="Z4" s="984"/>
    </row>
    <row r="5" spans="1:26" s="196" customFormat="1" ht="9.75" customHeight="1" x14ac:dyDescent="0.25">
      <c r="A5" s="989"/>
      <c r="B5" s="989"/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989"/>
      <c r="S5" s="983"/>
      <c r="T5" s="887"/>
      <c r="U5" s="887"/>
      <c r="V5" s="887"/>
      <c r="W5" s="887"/>
      <c r="X5" s="887"/>
      <c r="Y5" s="887"/>
      <c r="Z5" s="984"/>
    </row>
    <row r="6" spans="1:26" s="196" customFormat="1" ht="24.75" customHeight="1" x14ac:dyDescent="0.25">
      <c r="A6" s="240"/>
      <c r="B6" s="245"/>
      <c r="C6" s="245"/>
      <c r="D6" s="245"/>
      <c r="E6" s="245"/>
      <c r="F6" s="245"/>
      <c r="G6" s="245"/>
      <c r="H6" s="241"/>
      <c r="I6" s="241"/>
      <c r="J6" s="241"/>
      <c r="K6" s="242"/>
      <c r="L6" s="990" t="s">
        <v>191</v>
      </c>
      <c r="M6" s="990"/>
      <c r="N6" s="990"/>
      <c r="O6" s="990"/>
      <c r="P6" s="990"/>
      <c r="Q6" s="990"/>
      <c r="R6" s="990"/>
      <c r="S6" s="983"/>
      <c r="T6" s="887"/>
      <c r="U6" s="887"/>
      <c r="V6" s="887"/>
      <c r="W6" s="887"/>
      <c r="X6" s="887"/>
      <c r="Y6" s="887"/>
      <c r="Z6" s="984"/>
    </row>
    <row r="7" spans="1:26" s="196" customFormat="1" ht="54.75" customHeight="1" x14ac:dyDescent="0.25">
      <c r="A7" s="883" t="s">
        <v>103</v>
      </c>
      <c r="B7" s="884"/>
      <c r="C7" s="884"/>
      <c r="D7" s="683"/>
      <c r="E7" s="683"/>
      <c r="F7" s="683"/>
      <c r="G7" s="885" t="s">
        <v>110</v>
      </c>
      <c r="H7" s="885"/>
      <c r="I7" s="885"/>
      <c r="J7" s="885"/>
      <c r="K7" s="886"/>
      <c r="L7" s="991" t="s">
        <v>8</v>
      </c>
      <c r="M7" s="992"/>
      <c r="N7" s="246">
        <v>24034000000</v>
      </c>
      <c r="O7" s="247"/>
      <c r="P7" s="248" t="s">
        <v>7</v>
      </c>
      <c r="Q7" s="246">
        <v>0</v>
      </c>
      <c r="R7" s="249"/>
      <c r="S7" s="983"/>
      <c r="T7" s="887"/>
      <c r="U7" s="887"/>
      <c r="V7" s="887"/>
      <c r="W7" s="887"/>
      <c r="X7" s="887"/>
      <c r="Y7" s="887"/>
      <c r="Z7" s="984"/>
    </row>
    <row r="8" spans="1:26" s="196" customFormat="1" ht="28.5" customHeight="1" x14ac:dyDescent="0.25">
      <c r="A8" s="250"/>
      <c r="B8" s="251"/>
      <c r="C8" s="251"/>
      <c r="D8" s="251"/>
      <c r="E8" s="251"/>
      <c r="F8" s="251"/>
      <c r="G8" s="251"/>
      <c r="H8" s="251"/>
      <c r="I8" s="251"/>
      <c r="J8" s="251"/>
      <c r="K8" s="252"/>
      <c r="L8" s="987" t="s">
        <v>9</v>
      </c>
      <c r="M8" s="988"/>
      <c r="N8" s="253">
        <v>0</v>
      </c>
      <c r="O8" s="254"/>
      <c r="P8" s="255" t="s">
        <v>10</v>
      </c>
      <c r="Q8" s="253">
        <v>0</v>
      </c>
      <c r="R8" s="252"/>
      <c r="S8" s="985"/>
      <c r="T8" s="888"/>
      <c r="U8" s="888"/>
      <c r="V8" s="888"/>
      <c r="W8" s="888"/>
      <c r="X8" s="888"/>
      <c r="Y8" s="888"/>
      <c r="Z8" s="986"/>
    </row>
    <row r="9" spans="1:26" s="258" customFormat="1" ht="20.25" customHeight="1" x14ac:dyDescent="0.25">
      <c r="A9" s="883" t="s">
        <v>11</v>
      </c>
      <c r="B9" s="884"/>
      <c r="C9" s="884"/>
      <c r="D9" s="884"/>
      <c r="E9" s="884"/>
      <c r="F9" s="884"/>
      <c r="G9" s="884"/>
      <c r="H9" s="973">
        <v>2018011000632</v>
      </c>
      <c r="I9" s="973"/>
      <c r="J9" s="973"/>
      <c r="K9" s="974"/>
      <c r="L9" s="981"/>
      <c r="M9" s="982"/>
      <c r="N9" s="256"/>
      <c r="O9" s="257"/>
      <c r="P9" s="243"/>
      <c r="Q9" s="243"/>
      <c r="R9" s="244"/>
      <c r="S9" s="968" t="s">
        <v>12</v>
      </c>
      <c r="T9" s="968" t="s">
        <v>13</v>
      </c>
      <c r="U9" s="968" t="s">
        <v>14</v>
      </c>
      <c r="V9" s="968" t="s">
        <v>15</v>
      </c>
      <c r="W9" s="968" t="s">
        <v>16</v>
      </c>
      <c r="X9" s="968" t="s">
        <v>17</v>
      </c>
      <c r="Y9" s="968" t="s">
        <v>18</v>
      </c>
      <c r="Z9" s="968" t="s">
        <v>19</v>
      </c>
    </row>
    <row r="10" spans="1:26" s="196" customFormat="1" ht="27" customHeight="1" x14ac:dyDescent="0.25">
      <c r="A10" s="259"/>
      <c r="B10" s="260"/>
      <c r="C10" s="260"/>
      <c r="D10" s="260"/>
      <c r="E10" s="260"/>
      <c r="F10" s="260"/>
      <c r="G10" s="260"/>
      <c r="H10" s="684"/>
      <c r="I10" s="684"/>
      <c r="J10" s="684"/>
      <c r="K10" s="685"/>
      <c r="L10" s="977" t="s">
        <v>20</v>
      </c>
      <c r="M10" s="978"/>
      <c r="N10" s="261">
        <f>+N7+N8+Q7+Q8</f>
        <v>24034000000</v>
      </c>
      <c r="O10" s="262"/>
      <c r="P10" s="263"/>
      <c r="Q10" s="263"/>
      <c r="R10" s="264"/>
      <c r="S10" s="969"/>
      <c r="T10" s="969"/>
      <c r="U10" s="969"/>
      <c r="V10" s="969"/>
      <c r="W10" s="969"/>
      <c r="X10" s="969"/>
      <c r="Y10" s="969"/>
      <c r="Z10" s="969"/>
    </row>
    <row r="11" spans="1:26" s="207" customFormat="1" ht="38.25" customHeight="1" x14ac:dyDescent="0.2">
      <c r="A11" s="965" t="s">
        <v>21</v>
      </c>
      <c r="B11" s="966"/>
      <c r="C11" s="966"/>
      <c r="D11" s="966"/>
      <c r="E11" s="966"/>
      <c r="F11" s="967"/>
      <c r="G11" s="975" t="s">
        <v>22</v>
      </c>
      <c r="H11" s="975" t="s">
        <v>23</v>
      </c>
      <c r="I11" s="975"/>
      <c r="J11" s="976" t="s">
        <v>24</v>
      </c>
      <c r="K11" s="976"/>
      <c r="L11" s="979" t="s">
        <v>25</v>
      </c>
      <c r="M11" s="970" t="s">
        <v>26</v>
      </c>
      <c r="N11" s="970" t="s">
        <v>27</v>
      </c>
      <c r="O11" s="970" t="s">
        <v>28</v>
      </c>
      <c r="P11" s="970" t="s">
        <v>29</v>
      </c>
      <c r="Q11" s="970" t="s">
        <v>30</v>
      </c>
      <c r="R11" s="972" t="s">
        <v>31</v>
      </c>
      <c r="S11" s="969"/>
      <c r="T11" s="969"/>
      <c r="U11" s="969"/>
      <c r="V11" s="969"/>
      <c r="W11" s="969"/>
      <c r="X11" s="969"/>
      <c r="Y11" s="969"/>
      <c r="Z11" s="969"/>
    </row>
    <row r="12" spans="1:26" s="207" customFormat="1" ht="27.75" customHeight="1" x14ac:dyDescent="0.2">
      <c r="A12" s="689" t="s">
        <v>32</v>
      </c>
      <c r="B12" s="689" t="s">
        <v>33</v>
      </c>
      <c r="C12" s="689" t="s">
        <v>34</v>
      </c>
      <c r="D12" s="689" t="s">
        <v>146</v>
      </c>
      <c r="E12" s="688" t="s">
        <v>142</v>
      </c>
      <c r="F12" s="689" t="s">
        <v>70</v>
      </c>
      <c r="G12" s="975"/>
      <c r="H12" s="689" t="s">
        <v>35</v>
      </c>
      <c r="I12" s="689" t="s">
        <v>36</v>
      </c>
      <c r="J12" s="688" t="s">
        <v>37</v>
      </c>
      <c r="K12" s="689" t="s">
        <v>38</v>
      </c>
      <c r="L12" s="980"/>
      <c r="M12" s="971"/>
      <c r="N12" s="971"/>
      <c r="O12" s="971"/>
      <c r="P12" s="971"/>
      <c r="Q12" s="971"/>
      <c r="R12" s="972"/>
      <c r="S12" s="969"/>
      <c r="T12" s="969"/>
      <c r="U12" s="969"/>
      <c r="V12" s="969"/>
      <c r="W12" s="969"/>
      <c r="X12" s="969"/>
      <c r="Y12" s="969"/>
      <c r="Z12" s="969"/>
    </row>
    <row r="13" spans="1:26" s="190" customFormat="1" ht="27.75" customHeight="1" x14ac:dyDescent="0.25">
      <c r="A13" s="690">
        <v>1501</v>
      </c>
      <c r="B13" s="199" t="s">
        <v>93</v>
      </c>
      <c r="C13" s="690">
        <v>18</v>
      </c>
      <c r="D13" s="690">
        <v>0</v>
      </c>
      <c r="E13" s="690">
        <v>1501024</v>
      </c>
      <c r="F13" s="199" t="s">
        <v>106</v>
      </c>
      <c r="G13" s="690"/>
      <c r="H13" s="686"/>
      <c r="I13" s="686"/>
      <c r="J13" s="690"/>
      <c r="K13" s="213" t="s">
        <v>163</v>
      </c>
      <c r="L13" s="485"/>
      <c r="M13" s="486">
        <f>+M14</f>
        <v>11629881.120000001</v>
      </c>
      <c r="N13" s="486">
        <f t="shared" ref="N13:R13" si="0">+N14</f>
        <v>9912423589.1199989</v>
      </c>
      <c r="O13" s="486">
        <f t="shared" si="0"/>
        <v>19659246.449999996</v>
      </c>
      <c r="P13" s="486">
        <f t="shared" si="0"/>
        <v>9932082835.5699997</v>
      </c>
      <c r="Q13" s="486">
        <f t="shared" si="0"/>
        <v>0</v>
      </c>
      <c r="R13" s="486">
        <f t="shared" si="0"/>
        <v>9932082835.5699997</v>
      </c>
      <c r="S13" s="201"/>
      <c r="T13" s="201"/>
      <c r="U13" s="201"/>
      <c r="V13" s="201"/>
      <c r="W13" s="201"/>
      <c r="X13" s="201"/>
      <c r="Y13" s="201"/>
      <c r="Z13" s="201"/>
    </row>
    <row r="14" spans="1:26" s="190" customFormat="1" ht="27.75" customHeight="1" x14ac:dyDescent="0.25">
      <c r="A14" s="690">
        <v>1501</v>
      </c>
      <c r="B14" s="199" t="s">
        <v>93</v>
      </c>
      <c r="C14" s="690">
        <v>18</v>
      </c>
      <c r="D14" s="690">
        <v>0</v>
      </c>
      <c r="E14" s="690">
        <v>1501024</v>
      </c>
      <c r="F14" s="199" t="s">
        <v>106</v>
      </c>
      <c r="G14" s="690"/>
      <c r="H14" s="686"/>
      <c r="I14" s="686"/>
      <c r="J14" s="690"/>
      <c r="K14" s="213" t="s">
        <v>162</v>
      </c>
      <c r="L14" s="485"/>
      <c r="M14" s="486">
        <f>+M26</f>
        <v>11629881.120000001</v>
      </c>
      <c r="N14" s="486">
        <f>+N26</f>
        <v>9912423589.1199989</v>
      </c>
      <c r="O14" s="486">
        <f t="shared" ref="O14:R14" si="1">+O26</f>
        <v>19659246.449999996</v>
      </c>
      <c r="P14" s="486">
        <f t="shared" si="1"/>
        <v>9932082835.5699997</v>
      </c>
      <c r="Q14" s="486">
        <f t="shared" si="1"/>
        <v>0</v>
      </c>
      <c r="R14" s="486">
        <f t="shared" si="1"/>
        <v>9932082835.5699997</v>
      </c>
      <c r="S14" s="201"/>
      <c r="T14" s="201"/>
      <c r="U14" s="201"/>
      <c r="V14" s="201"/>
      <c r="W14" s="201"/>
      <c r="X14" s="201"/>
      <c r="Y14" s="201"/>
      <c r="Z14" s="201"/>
    </row>
    <row r="15" spans="1:26" s="190" customFormat="1" ht="27.75" customHeight="1" x14ac:dyDescent="0.25">
      <c r="A15" s="690"/>
      <c r="B15" s="199"/>
      <c r="C15" s="690"/>
      <c r="D15" s="690"/>
      <c r="E15" s="690"/>
      <c r="F15" s="199"/>
      <c r="G15" s="690"/>
      <c r="H15" s="686"/>
      <c r="I15" s="686"/>
      <c r="J15" s="690">
        <v>1</v>
      </c>
      <c r="K15" s="213" t="s">
        <v>217</v>
      </c>
      <c r="L15" s="485"/>
      <c r="M15" s="486"/>
      <c r="N15" s="486"/>
      <c r="O15" s="486"/>
      <c r="P15" s="486"/>
      <c r="Q15" s="486"/>
      <c r="R15" s="486"/>
      <c r="S15" s="201"/>
      <c r="T15" s="201"/>
      <c r="U15" s="201"/>
      <c r="V15" s="201"/>
      <c r="W15" s="201"/>
      <c r="X15" s="201"/>
      <c r="Y15" s="201"/>
      <c r="Z15" s="201"/>
    </row>
    <row r="16" spans="1:26" s="196" customFormat="1" ht="27.75" customHeight="1" x14ac:dyDescent="0.25">
      <c r="A16" s="191">
        <v>1501</v>
      </c>
      <c r="B16" s="192" t="s">
        <v>93</v>
      </c>
      <c r="C16" s="191">
        <v>18</v>
      </c>
      <c r="D16" s="191">
        <v>0</v>
      </c>
      <c r="E16" s="191">
        <v>1501024</v>
      </c>
      <c r="F16" s="192" t="s">
        <v>106</v>
      </c>
      <c r="G16" s="191">
        <v>11</v>
      </c>
      <c r="H16" s="193" t="s">
        <v>39</v>
      </c>
      <c r="I16" s="193"/>
      <c r="J16" s="191" t="s">
        <v>40</v>
      </c>
      <c r="K16" s="487" t="s">
        <v>204</v>
      </c>
      <c r="L16" s="194">
        <v>23000</v>
      </c>
      <c r="M16" s="198">
        <v>71136</v>
      </c>
      <c r="N16" s="198">
        <f>+M16*L16</f>
        <v>1636128000</v>
      </c>
      <c r="O16" s="488">
        <v>4908384</v>
      </c>
      <c r="P16" s="198">
        <f>+N16+O16</f>
        <v>1641036384</v>
      </c>
      <c r="Q16" s="692">
        <v>0</v>
      </c>
      <c r="R16" s="195">
        <f>+P16-Q16</f>
        <v>1641036384</v>
      </c>
      <c r="S16" s="201"/>
      <c r="T16" s="201"/>
      <c r="U16" s="201"/>
      <c r="V16" s="201"/>
      <c r="W16" s="201"/>
      <c r="X16" s="201"/>
      <c r="Y16" s="201"/>
      <c r="Z16" s="201"/>
    </row>
    <row r="17" spans="1:26" s="196" customFormat="1" ht="27.75" customHeight="1" x14ac:dyDescent="0.25">
      <c r="A17" s="191">
        <v>1501</v>
      </c>
      <c r="B17" s="192" t="s">
        <v>93</v>
      </c>
      <c r="C17" s="191">
        <v>18</v>
      </c>
      <c r="D17" s="191">
        <v>0</v>
      </c>
      <c r="E17" s="191">
        <v>1501024</v>
      </c>
      <c r="F17" s="192" t="s">
        <v>106</v>
      </c>
      <c r="G17" s="191">
        <v>11</v>
      </c>
      <c r="H17" s="193" t="s">
        <v>39</v>
      </c>
      <c r="I17" s="193"/>
      <c r="J17" s="191" t="s">
        <v>41</v>
      </c>
      <c r="K17" s="487" t="s">
        <v>205</v>
      </c>
      <c r="L17" s="194">
        <v>22236</v>
      </c>
      <c r="M17" s="198">
        <v>71136</v>
      </c>
      <c r="N17" s="198">
        <f t="shared" ref="N17:N25" si="2">+M17*L17</f>
        <v>1581780096</v>
      </c>
      <c r="O17" s="488">
        <v>4745340.29</v>
      </c>
      <c r="P17" s="198">
        <f t="shared" ref="P17:P23" si="3">+N17+O17</f>
        <v>1586525436.29</v>
      </c>
      <c r="Q17" s="692">
        <v>0</v>
      </c>
      <c r="R17" s="195">
        <f t="shared" ref="R17:R23" si="4">+P17-Q17</f>
        <v>1586525436.29</v>
      </c>
      <c r="S17" s="201"/>
      <c r="T17" s="201"/>
      <c r="U17" s="201"/>
      <c r="V17" s="201"/>
      <c r="W17" s="201"/>
      <c r="X17" s="201"/>
      <c r="Y17" s="201"/>
      <c r="Z17" s="201"/>
    </row>
    <row r="18" spans="1:26" s="196" customFormat="1" ht="27.75" customHeight="1" x14ac:dyDescent="0.25">
      <c r="A18" s="191">
        <v>1501</v>
      </c>
      <c r="B18" s="192" t="s">
        <v>93</v>
      </c>
      <c r="C18" s="191">
        <v>18</v>
      </c>
      <c r="D18" s="191">
        <v>0</v>
      </c>
      <c r="E18" s="191">
        <v>1501024</v>
      </c>
      <c r="F18" s="192" t="s">
        <v>106</v>
      </c>
      <c r="G18" s="191">
        <v>11</v>
      </c>
      <c r="H18" s="193" t="s">
        <v>39</v>
      </c>
      <c r="I18" s="193"/>
      <c r="J18" s="191" t="s">
        <v>196</v>
      </c>
      <c r="K18" s="487" t="s">
        <v>2945</v>
      </c>
      <c r="L18" s="194">
        <v>5003</v>
      </c>
      <c r="M18" s="198">
        <v>171991.04000000001</v>
      </c>
      <c r="N18" s="198">
        <f t="shared" ref="N18" si="5">+M18*L18</f>
        <v>860471173.12</v>
      </c>
      <c r="O18" s="488">
        <v>2581413.52</v>
      </c>
      <c r="P18" s="198">
        <f t="shared" ref="P18" si="6">+N18+O18</f>
        <v>863052586.63999999</v>
      </c>
      <c r="Q18" s="692">
        <v>0</v>
      </c>
      <c r="R18" s="195">
        <f t="shared" ref="R18" si="7">+P18-Q18</f>
        <v>863052586.63999999</v>
      </c>
      <c r="S18" s="1157"/>
      <c r="T18" s="201"/>
      <c r="U18" s="201"/>
      <c r="V18" s="201"/>
      <c r="W18" s="201"/>
      <c r="X18" s="201"/>
      <c r="Y18" s="201"/>
      <c r="Z18" s="201"/>
    </row>
    <row r="19" spans="1:26" s="196" customFormat="1" ht="27.75" customHeight="1" x14ac:dyDescent="0.25">
      <c r="A19" s="191">
        <v>1501</v>
      </c>
      <c r="B19" s="192" t="s">
        <v>93</v>
      </c>
      <c r="C19" s="191">
        <v>18</v>
      </c>
      <c r="D19" s="191">
        <v>0</v>
      </c>
      <c r="E19" s="191">
        <v>1501024</v>
      </c>
      <c r="F19" s="192" t="s">
        <v>106</v>
      </c>
      <c r="G19" s="191">
        <v>11</v>
      </c>
      <c r="H19" s="193" t="s">
        <v>39</v>
      </c>
      <c r="I19" s="193"/>
      <c r="J19" s="191" t="s">
        <v>211</v>
      </c>
      <c r="K19" s="487" t="s">
        <v>206</v>
      </c>
      <c r="L19" s="194">
        <v>4200</v>
      </c>
      <c r="M19" s="198">
        <v>184953.60000000001</v>
      </c>
      <c r="N19" s="198">
        <f>+M19*L19</f>
        <v>776805120</v>
      </c>
      <c r="O19" s="488">
        <v>2330415.36</v>
      </c>
      <c r="P19" s="198">
        <f t="shared" si="3"/>
        <v>779135535.36000001</v>
      </c>
      <c r="Q19" s="692">
        <v>0</v>
      </c>
      <c r="R19" s="195">
        <f t="shared" si="4"/>
        <v>779135535.36000001</v>
      </c>
      <c r="S19" s="203"/>
      <c r="T19" s="201"/>
      <c r="U19" s="201"/>
      <c r="V19" s="201"/>
      <c r="W19" s="201"/>
      <c r="X19" s="201"/>
      <c r="Y19" s="201"/>
      <c r="Z19" s="201"/>
    </row>
    <row r="20" spans="1:26" s="196" customFormat="1" ht="27.75" customHeight="1" x14ac:dyDescent="0.25">
      <c r="A20" s="191">
        <v>1501</v>
      </c>
      <c r="B20" s="192" t="s">
        <v>93</v>
      </c>
      <c r="C20" s="191">
        <v>18</v>
      </c>
      <c r="D20" s="191">
        <v>0</v>
      </c>
      <c r="E20" s="191">
        <v>1501024</v>
      </c>
      <c r="F20" s="192" t="s">
        <v>106</v>
      </c>
      <c r="G20" s="191">
        <v>11</v>
      </c>
      <c r="H20" s="193" t="s">
        <v>39</v>
      </c>
      <c r="I20" s="193"/>
      <c r="J20" s="191" t="s">
        <v>212</v>
      </c>
      <c r="K20" s="487" t="s">
        <v>207</v>
      </c>
      <c r="L20" s="194">
        <v>5200</v>
      </c>
      <c r="M20" s="198">
        <v>171991.04000000001</v>
      </c>
      <c r="N20" s="198">
        <f>+M20*L20</f>
        <v>894353408</v>
      </c>
      <c r="O20" s="488">
        <v>2683060.2200000002</v>
      </c>
      <c r="P20" s="198">
        <f t="shared" si="3"/>
        <v>897036468.22000003</v>
      </c>
      <c r="Q20" s="692">
        <v>0</v>
      </c>
      <c r="R20" s="195">
        <f t="shared" si="4"/>
        <v>897036468.22000003</v>
      </c>
      <c r="S20" s="203"/>
      <c r="T20" s="201"/>
      <c r="U20" s="201"/>
      <c r="V20" s="201"/>
      <c r="W20" s="201"/>
      <c r="X20" s="201"/>
      <c r="Y20" s="201"/>
      <c r="Z20" s="201"/>
    </row>
    <row r="21" spans="1:26" s="196" customFormat="1" ht="27.75" customHeight="1" x14ac:dyDescent="0.25">
      <c r="A21" s="191">
        <v>1501</v>
      </c>
      <c r="B21" s="192" t="s">
        <v>93</v>
      </c>
      <c r="C21" s="191">
        <v>18</v>
      </c>
      <c r="D21" s="191">
        <v>0</v>
      </c>
      <c r="E21" s="191">
        <v>1501024</v>
      </c>
      <c r="F21" s="192" t="s">
        <v>106</v>
      </c>
      <c r="G21" s="191">
        <v>11</v>
      </c>
      <c r="H21" s="193" t="s">
        <v>39</v>
      </c>
      <c r="I21" s="193"/>
      <c r="J21" s="191" t="s">
        <v>213</v>
      </c>
      <c r="K21" s="487" t="s">
        <v>208</v>
      </c>
      <c r="L21" s="194">
        <v>2800</v>
      </c>
      <c r="M21" s="198">
        <v>31813.599999999999</v>
      </c>
      <c r="N21" s="198">
        <f>+M21*L21</f>
        <v>89078080</v>
      </c>
      <c r="O21" s="488">
        <v>267234.24</v>
      </c>
      <c r="P21" s="198">
        <f t="shared" si="3"/>
        <v>89345314.239999995</v>
      </c>
      <c r="Q21" s="692">
        <v>0</v>
      </c>
      <c r="R21" s="195">
        <f t="shared" si="4"/>
        <v>89345314.239999995</v>
      </c>
      <c r="S21" s="201"/>
      <c r="T21" s="201"/>
      <c r="U21" s="201"/>
      <c r="V21" s="201"/>
      <c r="W21" s="201"/>
      <c r="X21" s="201"/>
      <c r="Y21" s="201"/>
      <c r="Z21" s="201"/>
    </row>
    <row r="22" spans="1:26" s="196" customFormat="1" ht="27.75" customHeight="1" x14ac:dyDescent="0.25">
      <c r="A22" s="191">
        <v>1501</v>
      </c>
      <c r="B22" s="192" t="s">
        <v>93</v>
      </c>
      <c r="C22" s="191">
        <v>18</v>
      </c>
      <c r="D22" s="191">
        <v>0</v>
      </c>
      <c r="E22" s="191">
        <v>1501024</v>
      </c>
      <c r="F22" s="192" t="s">
        <v>106</v>
      </c>
      <c r="G22" s="191">
        <v>11</v>
      </c>
      <c r="H22" s="193" t="s">
        <v>39</v>
      </c>
      <c r="I22" s="193"/>
      <c r="J22" s="191" t="s">
        <v>214</v>
      </c>
      <c r="K22" s="487" t="s">
        <v>209</v>
      </c>
      <c r="L22" s="194">
        <v>3200</v>
      </c>
      <c r="M22" s="198">
        <v>148318.56</v>
      </c>
      <c r="N22" s="198">
        <f t="shared" si="2"/>
        <v>474619392</v>
      </c>
      <c r="O22" s="488">
        <v>1423858.18</v>
      </c>
      <c r="P22" s="198">
        <f t="shared" si="3"/>
        <v>476043250.18000001</v>
      </c>
      <c r="Q22" s="692">
        <v>0</v>
      </c>
      <c r="R22" s="195">
        <f t="shared" si="4"/>
        <v>476043250.18000001</v>
      </c>
      <c r="S22" s="201"/>
      <c r="T22" s="201"/>
      <c r="U22" s="201"/>
      <c r="V22" s="201"/>
      <c r="W22" s="201"/>
      <c r="X22" s="201"/>
      <c r="Y22" s="201"/>
      <c r="Z22" s="201"/>
    </row>
    <row r="23" spans="1:26" s="196" customFormat="1" ht="27.75" customHeight="1" x14ac:dyDescent="0.25">
      <c r="A23" s="191">
        <v>1501</v>
      </c>
      <c r="B23" s="192" t="s">
        <v>93</v>
      </c>
      <c r="C23" s="191">
        <v>18</v>
      </c>
      <c r="D23" s="191">
        <v>0</v>
      </c>
      <c r="E23" s="191">
        <v>1501024</v>
      </c>
      <c r="F23" s="192" t="s">
        <v>106</v>
      </c>
      <c r="G23" s="191">
        <v>11</v>
      </c>
      <c r="H23" s="193" t="s">
        <v>39</v>
      </c>
      <c r="I23" s="193"/>
      <c r="J23" s="191" t="s">
        <v>215</v>
      </c>
      <c r="K23" s="487" t="s">
        <v>210</v>
      </c>
      <c r="L23" s="194">
        <v>21000</v>
      </c>
      <c r="M23" s="198">
        <v>11421.28</v>
      </c>
      <c r="N23" s="198">
        <f t="shared" si="2"/>
        <v>239846880</v>
      </c>
      <c r="O23" s="488">
        <v>719540.64</v>
      </c>
      <c r="P23" s="198">
        <f t="shared" si="3"/>
        <v>240566420.63999999</v>
      </c>
      <c r="Q23" s="692">
        <v>0</v>
      </c>
      <c r="R23" s="195">
        <f t="shared" si="4"/>
        <v>240566420.63999999</v>
      </c>
      <c r="S23" s="201"/>
      <c r="T23" s="201"/>
      <c r="U23" s="201"/>
      <c r="V23" s="201"/>
      <c r="W23" s="201"/>
      <c r="X23" s="201"/>
      <c r="Y23" s="201"/>
      <c r="Z23" s="201"/>
    </row>
    <row r="24" spans="1:26" s="196" customFormat="1" ht="27.75" customHeight="1" x14ac:dyDescent="0.25">
      <c r="A24" s="191">
        <v>1501</v>
      </c>
      <c r="B24" s="192" t="s">
        <v>93</v>
      </c>
      <c r="C24" s="191">
        <v>18</v>
      </c>
      <c r="D24" s="191">
        <v>0</v>
      </c>
      <c r="E24" s="191">
        <v>1501024</v>
      </c>
      <c r="F24" s="192" t="s">
        <v>106</v>
      </c>
      <c r="G24" s="191">
        <v>11</v>
      </c>
      <c r="H24" s="193" t="s">
        <v>39</v>
      </c>
      <c r="I24" s="193"/>
      <c r="J24" s="690">
        <v>2</v>
      </c>
      <c r="K24" s="213" t="s">
        <v>216</v>
      </c>
      <c r="L24" s="194"/>
      <c r="M24" s="198"/>
      <c r="N24" s="198"/>
      <c r="O24" s="195"/>
      <c r="P24" s="198"/>
      <c r="Q24" s="692"/>
      <c r="R24" s="195"/>
      <c r="S24" s="201"/>
      <c r="T24" s="201"/>
      <c r="U24" s="201"/>
      <c r="V24" s="201"/>
      <c r="W24" s="201"/>
      <c r="X24" s="201"/>
      <c r="Y24" s="201"/>
      <c r="Z24" s="201"/>
    </row>
    <row r="25" spans="1:26" s="196" customFormat="1" ht="27.75" customHeight="1" x14ac:dyDescent="0.25">
      <c r="A25" s="191">
        <v>1501</v>
      </c>
      <c r="B25" s="192" t="s">
        <v>93</v>
      </c>
      <c r="C25" s="191">
        <v>18</v>
      </c>
      <c r="D25" s="191">
        <v>0</v>
      </c>
      <c r="E25" s="191">
        <v>1501024</v>
      </c>
      <c r="F25" s="192" t="s">
        <v>106</v>
      </c>
      <c r="G25" s="191">
        <v>11</v>
      </c>
      <c r="H25" s="193" t="s">
        <v>39</v>
      </c>
      <c r="I25" s="193"/>
      <c r="J25" s="489" t="s">
        <v>47</v>
      </c>
      <c r="K25" s="487" t="s">
        <v>2946</v>
      </c>
      <c r="L25" s="194">
        <v>312</v>
      </c>
      <c r="M25" s="198">
        <v>10767120</v>
      </c>
      <c r="N25" s="198">
        <f t="shared" si="2"/>
        <v>3359341440</v>
      </c>
      <c r="O25" s="195">
        <v>0</v>
      </c>
      <c r="P25" s="198">
        <f t="shared" ref="P25" si="8">+N25+O25</f>
        <v>3359341440</v>
      </c>
      <c r="Q25" s="692">
        <v>0</v>
      </c>
      <c r="R25" s="195">
        <f t="shared" ref="R25" si="9">+P25-Q25</f>
        <v>3359341440</v>
      </c>
      <c r="S25" s="201"/>
      <c r="T25" s="201"/>
      <c r="U25" s="201"/>
      <c r="V25" s="201"/>
      <c r="W25" s="201"/>
      <c r="X25" s="201"/>
      <c r="Y25" s="201"/>
      <c r="Z25" s="201"/>
    </row>
    <row r="26" spans="1:26" s="190" customFormat="1" ht="27.75" customHeight="1" x14ac:dyDescent="0.25">
      <c r="A26" s="951" t="s">
        <v>51</v>
      </c>
      <c r="B26" s="952"/>
      <c r="C26" s="952"/>
      <c r="D26" s="952"/>
      <c r="E26" s="952"/>
      <c r="F26" s="952"/>
      <c r="G26" s="952"/>
      <c r="H26" s="952"/>
      <c r="I26" s="952"/>
      <c r="J26" s="952"/>
      <c r="K26" s="953"/>
      <c r="L26" s="486"/>
      <c r="M26" s="486">
        <f t="shared" ref="M26:R26" si="10">SUM(M16:M25)</f>
        <v>11629881.120000001</v>
      </c>
      <c r="N26" s="486">
        <f t="shared" si="10"/>
        <v>9912423589.1199989</v>
      </c>
      <c r="O26" s="486">
        <f t="shared" si="10"/>
        <v>19659246.449999996</v>
      </c>
      <c r="P26" s="486">
        <f t="shared" si="10"/>
        <v>9932082835.5699997</v>
      </c>
      <c r="Q26" s="486">
        <f t="shared" si="10"/>
        <v>0</v>
      </c>
      <c r="R26" s="486">
        <f t="shared" si="10"/>
        <v>9932082835.5699997</v>
      </c>
      <c r="S26" s="201"/>
      <c r="T26" s="201"/>
      <c r="U26" s="201"/>
      <c r="V26" s="201"/>
      <c r="W26" s="201"/>
      <c r="X26" s="201"/>
      <c r="Y26" s="201"/>
      <c r="Z26" s="201"/>
    </row>
    <row r="27" spans="1:26" s="190" customFormat="1" ht="35.25" customHeight="1" x14ac:dyDescent="0.25">
      <c r="A27" s="690">
        <v>1501</v>
      </c>
      <c r="B27" s="199" t="s">
        <v>93</v>
      </c>
      <c r="C27" s="690">
        <v>18</v>
      </c>
      <c r="D27" s="690">
        <v>0</v>
      </c>
      <c r="E27" s="690">
        <v>1501025</v>
      </c>
      <c r="F27" s="199"/>
      <c r="G27" s="690"/>
      <c r="H27" s="686"/>
      <c r="I27" s="686"/>
      <c r="J27" s="690"/>
      <c r="K27" s="200" t="s">
        <v>155</v>
      </c>
      <c r="L27" s="490"/>
      <c r="M27" s="175">
        <f t="shared" ref="M27:R27" si="11">+M28</f>
        <v>7838767.5016169697</v>
      </c>
      <c r="N27" s="175">
        <f t="shared" si="11"/>
        <v>14101917164.432592</v>
      </c>
      <c r="O27" s="175">
        <f t="shared" si="11"/>
        <v>0</v>
      </c>
      <c r="P27" s="175">
        <f t="shared" si="11"/>
        <v>14101917164.432592</v>
      </c>
      <c r="Q27" s="175">
        <f t="shared" si="11"/>
        <v>0</v>
      </c>
      <c r="R27" s="175">
        <f t="shared" si="11"/>
        <v>14101917164.432592</v>
      </c>
      <c r="S27" s="203"/>
      <c r="T27" s="202"/>
      <c r="U27" s="203"/>
      <c r="V27" s="204"/>
      <c r="W27" s="201"/>
      <c r="X27" s="201"/>
      <c r="Y27" s="201"/>
      <c r="Z27" s="202"/>
    </row>
    <row r="28" spans="1:26" s="190" customFormat="1" ht="25.5" customHeight="1" x14ac:dyDescent="0.25">
      <c r="A28" s="690">
        <v>1501</v>
      </c>
      <c r="B28" s="199" t="s">
        <v>93</v>
      </c>
      <c r="C28" s="690">
        <v>18</v>
      </c>
      <c r="D28" s="690">
        <v>0</v>
      </c>
      <c r="E28" s="690">
        <v>1501025</v>
      </c>
      <c r="F28" s="199" t="s">
        <v>106</v>
      </c>
      <c r="G28" s="690"/>
      <c r="H28" s="686"/>
      <c r="I28" s="686"/>
      <c r="J28" s="690"/>
      <c r="K28" s="200" t="s">
        <v>162</v>
      </c>
      <c r="L28" s="491"/>
      <c r="M28" s="175">
        <f>SUM(M30:M34)</f>
        <v>7838767.5016169697</v>
      </c>
      <c r="N28" s="175">
        <f t="shared" ref="N28:R28" si="12">SUM(N30:N34)</f>
        <v>14101917164.432592</v>
      </c>
      <c r="O28" s="175">
        <f t="shared" si="12"/>
        <v>0</v>
      </c>
      <c r="P28" s="175">
        <f>SUM(P30:P34)</f>
        <v>14101917164.432592</v>
      </c>
      <c r="Q28" s="175">
        <f t="shared" si="12"/>
        <v>0</v>
      </c>
      <c r="R28" s="175">
        <f t="shared" si="12"/>
        <v>14101917164.432592</v>
      </c>
      <c r="S28" s="201"/>
      <c r="T28" s="202"/>
      <c r="U28" s="203"/>
      <c r="V28" s="204"/>
      <c r="W28" s="201"/>
      <c r="X28" s="201"/>
      <c r="Y28" s="201"/>
      <c r="Z28" s="202"/>
    </row>
    <row r="29" spans="1:26" s="196" customFormat="1" ht="25.5" customHeight="1" x14ac:dyDescent="0.25">
      <c r="A29" s="690"/>
      <c r="B29" s="690"/>
      <c r="C29" s="690"/>
      <c r="D29" s="690"/>
      <c r="E29" s="690"/>
      <c r="F29" s="690"/>
      <c r="G29" s="690"/>
      <c r="H29" s="686"/>
      <c r="I29" s="686"/>
      <c r="J29" s="690">
        <v>3</v>
      </c>
      <c r="K29" s="682" t="s">
        <v>141</v>
      </c>
      <c r="L29" s="490"/>
      <c r="M29" s="492"/>
      <c r="N29" s="195"/>
      <c r="O29" s="195"/>
      <c r="P29" s="195"/>
      <c r="Q29" s="195"/>
      <c r="R29" s="195"/>
      <c r="S29" s="217"/>
      <c r="T29" s="218"/>
      <c r="U29" s="219"/>
      <c r="V29" s="220"/>
      <c r="W29" s="217"/>
      <c r="X29" s="217"/>
      <c r="Y29" s="217"/>
      <c r="Z29" s="218"/>
    </row>
    <row r="30" spans="1:26" s="196" customFormat="1" ht="25.5" customHeight="1" x14ac:dyDescent="0.25">
      <c r="A30" s="191">
        <v>1501</v>
      </c>
      <c r="B30" s="192" t="s">
        <v>93</v>
      </c>
      <c r="C30" s="191">
        <v>18</v>
      </c>
      <c r="D30" s="191">
        <v>0</v>
      </c>
      <c r="E30" s="191">
        <v>1501025</v>
      </c>
      <c r="F30" s="192" t="s">
        <v>106</v>
      </c>
      <c r="G30" s="191">
        <v>11</v>
      </c>
      <c r="H30" s="828" t="s">
        <v>39</v>
      </c>
      <c r="I30" s="193"/>
      <c r="J30" s="191" t="s">
        <v>42</v>
      </c>
      <c r="K30" s="209" t="s">
        <v>218</v>
      </c>
      <c r="L30" s="194">
        <v>9204</v>
      </c>
      <c r="M30" s="691">
        <v>1044975.1316169699</v>
      </c>
      <c r="N30" s="195">
        <f>+L30*M30</f>
        <v>9617951111.4025917</v>
      </c>
      <c r="O30" s="195">
        <v>0</v>
      </c>
      <c r="P30" s="195">
        <f>+N30+O30</f>
        <v>9617951111.4025917</v>
      </c>
      <c r="Q30" s="195">
        <v>0</v>
      </c>
      <c r="R30" s="195">
        <f>+P30-Q30</f>
        <v>9617951111.4025917</v>
      </c>
      <c r="S30" s="217"/>
      <c r="T30" s="218"/>
      <c r="U30" s="219"/>
      <c r="V30" s="220"/>
      <c r="W30" s="217"/>
      <c r="X30" s="217"/>
      <c r="Y30" s="217"/>
      <c r="Z30" s="218"/>
    </row>
    <row r="31" spans="1:26" s="196" customFormat="1" ht="36" customHeight="1" x14ac:dyDescent="0.25">
      <c r="A31" s="191">
        <v>1501</v>
      </c>
      <c r="B31" s="192" t="s">
        <v>93</v>
      </c>
      <c r="C31" s="191">
        <v>18</v>
      </c>
      <c r="D31" s="191">
        <v>0</v>
      </c>
      <c r="E31" s="191">
        <v>1501025</v>
      </c>
      <c r="F31" s="192" t="s">
        <v>106</v>
      </c>
      <c r="G31" s="191">
        <v>11</v>
      </c>
      <c r="H31" s="686" t="s">
        <v>39</v>
      </c>
      <c r="I31" s="193"/>
      <c r="J31" s="191" t="s">
        <v>203</v>
      </c>
      <c r="K31" s="209" t="s">
        <v>2947</v>
      </c>
      <c r="L31" s="194">
        <v>1409</v>
      </c>
      <c r="M31" s="691">
        <v>1761508.91</v>
      </c>
      <c r="N31" s="195">
        <f>+L31*M31</f>
        <v>2481966054.1900001</v>
      </c>
      <c r="O31" s="195">
        <v>0</v>
      </c>
      <c r="P31" s="195">
        <f>+N31+O31</f>
        <v>2481966054.1900001</v>
      </c>
      <c r="Q31" s="195">
        <v>0</v>
      </c>
      <c r="R31" s="195">
        <f>+P31-Q31</f>
        <v>2481966054.1900001</v>
      </c>
      <c r="S31" s="217"/>
      <c r="T31" s="218"/>
      <c r="U31" s="219"/>
      <c r="V31" s="220"/>
      <c r="W31" s="217"/>
      <c r="X31" s="217"/>
      <c r="Y31" s="217"/>
      <c r="Z31" s="218"/>
    </row>
    <row r="32" spans="1:26" s="196" customFormat="1" ht="36" customHeight="1" x14ac:dyDescent="0.25">
      <c r="A32" s="191">
        <v>1501</v>
      </c>
      <c r="B32" s="192" t="s">
        <v>93</v>
      </c>
      <c r="C32" s="191">
        <v>18</v>
      </c>
      <c r="D32" s="191">
        <v>0</v>
      </c>
      <c r="E32" s="191">
        <v>1501025</v>
      </c>
      <c r="F32" s="192" t="s">
        <v>106</v>
      </c>
      <c r="G32" s="191">
        <v>11</v>
      </c>
      <c r="H32" s="828" t="s">
        <v>39</v>
      </c>
      <c r="I32" s="193"/>
      <c r="J32" s="191" t="s">
        <v>221</v>
      </c>
      <c r="K32" s="209" t="s">
        <v>2948</v>
      </c>
      <c r="L32" s="194">
        <v>254</v>
      </c>
      <c r="M32" s="691">
        <v>3932283.46</v>
      </c>
      <c r="N32" s="195">
        <f>+L32*M32</f>
        <v>998799998.84000003</v>
      </c>
      <c r="O32" s="195">
        <v>0</v>
      </c>
      <c r="P32" s="195">
        <f>+N32+O32</f>
        <v>998799998.84000003</v>
      </c>
      <c r="Q32" s="195">
        <v>0</v>
      </c>
      <c r="R32" s="195">
        <f>+P32-Q32</f>
        <v>998799998.84000003</v>
      </c>
      <c r="S32" s="217"/>
      <c r="T32" s="218"/>
      <c r="U32" s="219"/>
      <c r="V32" s="220"/>
      <c r="W32" s="217"/>
      <c r="X32" s="217"/>
      <c r="Y32" s="217"/>
      <c r="Z32" s="218"/>
    </row>
    <row r="33" spans="1:26" s="196" customFormat="1" ht="25.5" customHeight="1" x14ac:dyDescent="0.25">
      <c r="A33" s="191">
        <v>1501</v>
      </c>
      <c r="B33" s="192" t="s">
        <v>93</v>
      </c>
      <c r="C33" s="191">
        <v>18</v>
      </c>
      <c r="D33" s="191">
        <v>0</v>
      </c>
      <c r="E33" s="191">
        <v>1501025</v>
      </c>
      <c r="F33" s="192" t="s">
        <v>106</v>
      </c>
      <c r="G33" s="191">
        <v>11</v>
      </c>
      <c r="H33" s="686" t="s">
        <v>39</v>
      </c>
      <c r="I33" s="193"/>
      <c r="J33" s="191" t="s">
        <v>2988</v>
      </c>
      <c r="K33" s="209" t="s">
        <v>219</v>
      </c>
      <c r="L33" s="194">
        <v>912</v>
      </c>
      <c r="M33" s="691">
        <v>650000</v>
      </c>
      <c r="N33" s="195">
        <f>+L33*M33</f>
        <v>592800000</v>
      </c>
      <c r="O33" s="195">
        <v>0</v>
      </c>
      <c r="P33" s="195">
        <f>+N33+O33</f>
        <v>592800000</v>
      </c>
      <c r="Q33" s="195">
        <v>0</v>
      </c>
      <c r="R33" s="195">
        <f>+P33-Q33</f>
        <v>592800000</v>
      </c>
      <c r="S33" s="217"/>
      <c r="T33" s="218"/>
      <c r="U33" s="219"/>
      <c r="V33" s="220"/>
      <c r="W33" s="217"/>
      <c r="X33" s="217"/>
      <c r="Y33" s="217"/>
      <c r="Z33" s="218"/>
    </row>
    <row r="34" spans="1:26" s="196" customFormat="1" ht="25.5" customHeight="1" x14ac:dyDescent="0.25">
      <c r="A34" s="191">
        <v>1501</v>
      </c>
      <c r="B34" s="192" t="s">
        <v>93</v>
      </c>
      <c r="C34" s="191">
        <v>18</v>
      </c>
      <c r="D34" s="191">
        <v>0</v>
      </c>
      <c r="E34" s="191">
        <v>1501025</v>
      </c>
      <c r="F34" s="192" t="s">
        <v>106</v>
      </c>
      <c r="G34" s="191">
        <v>11</v>
      </c>
      <c r="H34" s="686" t="s">
        <v>39</v>
      </c>
      <c r="I34" s="193"/>
      <c r="J34" s="191" t="s">
        <v>2989</v>
      </c>
      <c r="K34" s="209" t="s">
        <v>220</v>
      </c>
      <c r="L34" s="194">
        <v>912</v>
      </c>
      <c r="M34" s="691">
        <v>450000</v>
      </c>
      <c r="N34" s="195">
        <f>+M34*L34</f>
        <v>410400000</v>
      </c>
      <c r="O34" s="195">
        <v>0</v>
      </c>
      <c r="P34" s="195">
        <f t="shared" ref="P34" si="13">+N34+O34</f>
        <v>410400000</v>
      </c>
      <c r="Q34" s="195">
        <v>0</v>
      </c>
      <c r="R34" s="195">
        <f t="shared" ref="R34" si="14">+P34-Q34</f>
        <v>410400000</v>
      </c>
      <c r="S34" s="217"/>
      <c r="T34" s="218"/>
      <c r="U34" s="219"/>
      <c r="V34" s="220"/>
      <c r="W34" s="217"/>
      <c r="X34" s="217"/>
      <c r="Y34" s="217"/>
      <c r="Z34" s="218"/>
    </row>
    <row r="35" spans="1:26" s="196" customFormat="1" ht="43.9" customHeight="1" x14ac:dyDescent="0.25">
      <c r="A35" s="962" t="s">
        <v>51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4"/>
      <c r="M35" s="175">
        <f>SUM(M30:M34)</f>
        <v>7838767.5016169697</v>
      </c>
      <c r="N35" s="175">
        <f t="shared" ref="N35:R35" si="15">SUM(N30:N34)</f>
        <v>14101917164.432592</v>
      </c>
      <c r="O35" s="175">
        <f t="shared" si="15"/>
        <v>0</v>
      </c>
      <c r="P35" s="175">
        <f t="shared" si="15"/>
        <v>14101917164.432592</v>
      </c>
      <c r="Q35" s="175">
        <f t="shared" si="15"/>
        <v>0</v>
      </c>
      <c r="R35" s="175">
        <f t="shared" si="15"/>
        <v>14101917164.432592</v>
      </c>
      <c r="S35" s="193"/>
      <c r="T35" s="210"/>
      <c r="U35" s="211"/>
      <c r="V35" s="193"/>
      <c r="W35" s="193"/>
      <c r="X35" s="191"/>
      <c r="Y35" s="210"/>
      <c r="Z35" s="212"/>
    </row>
    <row r="36" spans="1:26" s="196" customFormat="1" ht="25.5" customHeight="1" x14ac:dyDescent="0.25">
      <c r="A36" s="265" t="s">
        <v>44</v>
      </c>
      <c r="B36" s="266"/>
      <c r="C36" s="266"/>
      <c r="D36" s="266"/>
      <c r="E36" s="266"/>
      <c r="F36" s="266"/>
      <c r="G36" s="266"/>
      <c r="H36" s="266"/>
      <c r="I36" s="266"/>
      <c r="J36" s="266"/>
      <c r="K36" s="960"/>
      <c r="L36" s="961"/>
      <c r="M36" s="175">
        <f t="shared" ref="M36:R36" si="16">+M26+M35</f>
        <v>19468648.621616971</v>
      </c>
      <c r="N36" s="175">
        <f t="shared" si="16"/>
        <v>24014340753.552589</v>
      </c>
      <c r="O36" s="175">
        <f t="shared" si="16"/>
        <v>19659246.449999996</v>
      </c>
      <c r="P36" s="175">
        <f>+P26+P35</f>
        <v>24034000000.002594</v>
      </c>
      <c r="Q36" s="175">
        <f t="shared" si="16"/>
        <v>0</v>
      </c>
      <c r="R36" s="175">
        <f t="shared" si="16"/>
        <v>24034000000.002594</v>
      </c>
      <c r="S36" s="217"/>
      <c r="T36" s="218"/>
      <c r="U36" s="219"/>
      <c r="V36" s="220"/>
      <c r="W36" s="217"/>
      <c r="X36" s="217"/>
      <c r="Y36" s="217"/>
      <c r="Z36" s="218"/>
    </row>
    <row r="37" spans="1:26" s="196" customFormat="1" ht="87" customHeight="1" x14ac:dyDescent="0.25">
      <c r="A37" s="954" t="s">
        <v>237</v>
      </c>
      <c r="B37" s="955"/>
      <c r="C37" s="955"/>
      <c r="D37" s="955"/>
      <c r="E37" s="955"/>
      <c r="F37" s="955"/>
      <c r="G37" s="955"/>
      <c r="H37" s="955"/>
      <c r="I37" s="955"/>
      <c r="J37" s="955"/>
      <c r="K37" s="956"/>
      <c r="L37" s="493" t="s">
        <v>45</v>
      </c>
      <c r="M37" s="957" t="s">
        <v>250</v>
      </c>
      <c r="N37" s="957"/>
      <c r="O37" s="958"/>
      <c r="P37" s="954" t="s">
        <v>2954</v>
      </c>
      <c r="Q37" s="957"/>
      <c r="R37" s="958"/>
      <c r="S37" s="193"/>
      <c r="T37" s="210"/>
      <c r="U37" s="211"/>
      <c r="V37" s="193"/>
      <c r="W37" s="193"/>
      <c r="X37" s="191"/>
      <c r="Y37" s="210"/>
      <c r="Z37" s="212"/>
    </row>
    <row r="38" spans="1:26" s="196" customFormat="1" ht="45" customHeight="1" x14ac:dyDescent="0.25">
      <c r="A38" s="954" t="s">
        <v>46</v>
      </c>
      <c r="B38" s="957"/>
      <c r="C38" s="959">
        <v>44133</v>
      </c>
      <c r="D38" s="959"/>
      <c r="E38" s="959"/>
      <c r="F38" s="959"/>
      <c r="G38" s="957"/>
      <c r="H38" s="957"/>
      <c r="I38" s="957"/>
      <c r="J38" s="957"/>
      <c r="K38" s="958"/>
      <c r="L38" s="687" t="str">
        <f>+A38</f>
        <v>FECHA:</v>
      </c>
      <c r="M38" s="959">
        <f>+C38</f>
        <v>44133</v>
      </c>
      <c r="N38" s="957"/>
      <c r="O38" s="957"/>
      <c r="P38" s="269" t="str">
        <f>+L38</f>
        <v>FECHA:</v>
      </c>
      <c r="Q38" s="959">
        <f>+M38</f>
        <v>44133</v>
      </c>
      <c r="R38" s="958"/>
      <c r="S38" s="193"/>
      <c r="T38" s="210"/>
      <c r="U38" s="211"/>
      <c r="V38" s="193"/>
      <c r="W38" s="193"/>
      <c r="X38" s="191"/>
      <c r="Y38" s="210"/>
      <c r="Z38" s="212"/>
    </row>
    <row r="39" spans="1:26" s="207" customFormat="1" ht="33" customHeight="1" x14ac:dyDescent="0.2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86"/>
      <c r="M39" s="231"/>
      <c r="N39" s="231"/>
      <c r="O39" s="231"/>
      <c r="P39" s="231"/>
      <c r="Q39" s="231"/>
      <c r="R39" s="231"/>
      <c r="S39" s="494"/>
      <c r="T39" s="495"/>
      <c r="U39" s="496"/>
      <c r="V39" s="497"/>
      <c r="W39" s="145"/>
      <c r="X39" s="498"/>
      <c r="Y39" s="499"/>
      <c r="Z39" s="499"/>
    </row>
    <row r="40" spans="1:26" s="207" customFormat="1" ht="43.9" customHeight="1" x14ac:dyDescent="0.2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86"/>
      <c r="M40" s="231"/>
      <c r="N40" s="175">
        <v>20358478535</v>
      </c>
      <c r="O40" s="231"/>
      <c r="P40" s="234" t="s">
        <v>98</v>
      </c>
      <c r="Q40" s="175">
        <f>+P36</f>
        <v>24034000000.002594</v>
      </c>
      <c r="R40" s="175">
        <v>24034000000.002594</v>
      </c>
      <c r="S40" s="516">
        <f>+Q40-R40</f>
        <v>0</v>
      </c>
      <c r="T40" s="501"/>
      <c r="U40" s="502"/>
      <c r="V40" s="500"/>
      <c r="W40" s="500"/>
      <c r="X40" s="503"/>
      <c r="Y40" s="501"/>
      <c r="Z40" s="504"/>
    </row>
    <row r="41" spans="1:26" ht="25.5" customHeight="1" x14ac:dyDescent="0.2">
      <c r="P41" s="284" t="s">
        <v>67</v>
      </c>
      <c r="Q41" s="175">
        <v>0</v>
      </c>
      <c r="S41" s="237"/>
      <c r="T41" s="237"/>
      <c r="U41" s="237"/>
      <c r="V41" s="237"/>
      <c r="W41" s="237"/>
      <c r="X41" s="237"/>
      <c r="Y41" s="237"/>
      <c r="Z41" s="237"/>
    </row>
    <row r="42" spans="1:26" s="207" customFormat="1" ht="25.5" customHeight="1" x14ac:dyDescent="0.2">
      <c r="A42" s="270"/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505"/>
      <c r="M42" s="270"/>
      <c r="N42" s="270"/>
      <c r="O42" s="270"/>
      <c r="P42" s="284" t="s">
        <v>97</v>
      </c>
      <c r="Q42" s="175">
        <f>+Q41-Q36</f>
        <v>0</v>
      </c>
      <c r="R42" s="272"/>
      <c r="S42" s="506"/>
      <c r="T42" s="507"/>
      <c r="U42" s="508"/>
      <c r="V42" s="509"/>
      <c r="W42" s="506"/>
      <c r="X42" s="506"/>
      <c r="Y42" s="506"/>
      <c r="Z42" s="507"/>
    </row>
    <row r="43" spans="1:26" s="207" customFormat="1" ht="30" customHeight="1" x14ac:dyDescent="0.25">
      <c r="A43" s="273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510"/>
      <c r="M43" s="273"/>
      <c r="N43" s="273"/>
      <c r="O43" s="273"/>
      <c r="P43" s="380"/>
      <c r="Q43" s="382"/>
      <c r="R43" s="274"/>
      <c r="S43" s="500"/>
      <c r="T43" s="501"/>
      <c r="U43" s="502"/>
      <c r="V43" s="500"/>
      <c r="W43" s="500"/>
      <c r="X43" s="500"/>
      <c r="Y43" s="501"/>
      <c r="Z43" s="501"/>
    </row>
    <row r="44" spans="1:26" s="207" customFormat="1" ht="30" customHeight="1" x14ac:dyDescent="0.25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510"/>
      <c r="M44" s="273"/>
      <c r="N44" s="273"/>
      <c r="O44" s="273"/>
      <c r="P44" s="380"/>
      <c r="Q44" s="382"/>
      <c r="R44" s="274"/>
      <c r="S44" s="511"/>
      <c r="T44" s="511"/>
      <c r="U44" s="511"/>
      <c r="V44" s="511"/>
      <c r="W44" s="511"/>
      <c r="X44" s="511"/>
      <c r="Y44" s="511"/>
      <c r="Z44" s="511"/>
    </row>
    <row r="45" spans="1:26" s="207" customFormat="1" ht="30" customHeight="1" x14ac:dyDescent="0.2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86"/>
      <c r="M45" s="231"/>
      <c r="N45" s="231"/>
      <c r="O45" s="231"/>
      <c r="P45" s="231"/>
      <c r="Q45" s="231"/>
      <c r="R45" s="231"/>
      <c r="S45" s="494"/>
      <c r="T45" s="495"/>
      <c r="U45" s="496"/>
      <c r="V45" s="497"/>
      <c r="W45" s="145"/>
      <c r="X45" s="498"/>
      <c r="Y45" s="145"/>
      <c r="Z45" s="145"/>
    </row>
    <row r="46" spans="1:26" s="207" customFormat="1" ht="30" customHeight="1" x14ac:dyDescent="0.2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86"/>
      <c r="M46" s="231"/>
      <c r="N46" s="231"/>
      <c r="O46" s="231"/>
      <c r="P46" s="231"/>
      <c r="Q46" s="231"/>
      <c r="R46" s="231"/>
      <c r="S46" s="494"/>
      <c r="T46" s="495"/>
      <c r="U46" s="496"/>
      <c r="V46" s="497"/>
      <c r="W46" s="145"/>
      <c r="X46" s="498"/>
      <c r="Y46" s="145"/>
      <c r="Z46" s="145"/>
    </row>
    <row r="47" spans="1:26" s="207" customFormat="1" ht="43.9" customHeight="1" x14ac:dyDescent="0.2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86"/>
      <c r="M47" s="231"/>
      <c r="N47" s="231"/>
      <c r="O47" s="231"/>
      <c r="P47" s="231"/>
      <c r="Q47" s="231"/>
      <c r="R47" s="231"/>
      <c r="S47" s="500"/>
      <c r="T47" s="501"/>
      <c r="U47" s="502"/>
      <c r="V47" s="500"/>
      <c r="W47" s="500"/>
      <c r="X47" s="503"/>
      <c r="Y47" s="501"/>
      <c r="Z47" s="504"/>
    </row>
    <row r="48" spans="1:26" s="207" customFormat="1" ht="30.75" customHeight="1" x14ac:dyDescent="0.2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86"/>
      <c r="M48" s="231"/>
      <c r="N48" s="231"/>
      <c r="O48" s="231"/>
      <c r="P48" s="231"/>
      <c r="Q48" s="231"/>
      <c r="R48" s="231"/>
      <c r="S48" s="512"/>
      <c r="T48" s="512"/>
      <c r="U48" s="512"/>
      <c r="V48" s="513"/>
      <c r="W48" s="513"/>
      <c r="X48" s="512"/>
      <c r="Y48" s="512"/>
      <c r="Z48" s="513"/>
    </row>
    <row r="49" spans="1:26" s="207" customFormat="1" ht="25.5" customHeight="1" x14ac:dyDescent="0.2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86"/>
      <c r="M49" s="231"/>
      <c r="N49" s="231"/>
      <c r="O49" s="231"/>
      <c r="P49" s="231"/>
      <c r="Q49" s="231"/>
      <c r="R49" s="231"/>
      <c r="S49" s="494"/>
      <c r="T49" s="495"/>
      <c r="U49" s="496"/>
      <c r="V49" s="497"/>
      <c r="W49" s="145"/>
      <c r="X49" s="498"/>
      <c r="Y49" s="145"/>
      <c r="Z49" s="145"/>
    </row>
    <row r="50" spans="1:26" s="207" customFormat="1" ht="43.9" customHeight="1" x14ac:dyDescent="0.2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86"/>
      <c r="M50" s="231"/>
      <c r="N50" s="231"/>
      <c r="O50" s="231"/>
      <c r="P50" s="231"/>
      <c r="Q50" s="231"/>
      <c r="R50" s="231"/>
      <c r="S50" s="494"/>
      <c r="T50" s="495"/>
      <c r="U50" s="496"/>
      <c r="V50" s="497"/>
      <c r="W50" s="145"/>
      <c r="X50" s="498"/>
      <c r="Y50" s="145"/>
      <c r="Z50" s="145"/>
    </row>
    <row r="51" spans="1:26" s="207" customFormat="1" ht="43.9" customHeight="1" x14ac:dyDescent="0.25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86"/>
      <c r="M51" s="231"/>
      <c r="N51" s="231"/>
      <c r="O51" s="231"/>
      <c r="P51" s="231"/>
      <c r="Q51" s="231"/>
      <c r="R51" s="231"/>
      <c r="S51" s="494"/>
      <c r="T51" s="495"/>
      <c r="U51" s="496"/>
      <c r="V51" s="497"/>
      <c r="W51" s="514"/>
      <c r="X51" s="498"/>
      <c r="Y51" s="145"/>
      <c r="Z51" s="145"/>
    </row>
    <row r="52" spans="1:26" s="207" customFormat="1" ht="25.5" customHeight="1" x14ac:dyDescent="0.25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86"/>
      <c r="M52" s="231"/>
      <c r="N52" s="231"/>
      <c r="O52" s="231"/>
      <c r="P52" s="231"/>
      <c r="Q52" s="231"/>
      <c r="R52" s="231"/>
      <c r="S52" s="494"/>
      <c r="T52" s="495"/>
      <c r="U52" s="496"/>
      <c r="V52" s="497"/>
      <c r="W52" s="514"/>
      <c r="X52" s="498"/>
      <c r="Y52" s="145"/>
      <c r="Z52" s="145"/>
    </row>
    <row r="53" spans="1:26" ht="31.5" customHeight="1" x14ac:dyDescent="0.2">
      <c r="S53" s="515"/>
      <c r="T53" s="237"/>
      <c r="U53" s="237"/>
      <c r="V53" s="237"/>
      <c r="W53" s="237"/>
      <c r="X53" s="237"/>
      <c r="Y53" s="237"/>
      <c r="Z53" s="237"/>
    </row>
    <row r="54" spans="1:26" ht="43.9" customHeight="1" x14ac:dyDescent="0.2">
      <c r="S54" s="500"/>
      <c r="T54" s="501"/>
      <c r="U54" s="502"/>
      <c r="V54" s="500"/>
      <c r="W54" s="500"/>
      <c r="X54" s="503"/>
      <c r="Y54" s="501"/>
      <c r="Z54" s="504"/>
    </row>
    <row r="55" spans="1:26" ht="43.9" customHeight="1" x14ac:dyDescent="0.2">
      <c r="S55" s="500"/>
      <c r="T55" s="501"/>
      <c r="U55" s="502"/>
      <c r="V55" s="500"/>
      <c r="W55" s="500"/>
      <c r="X55" s="503"/>
      <c r="Y55" s="501"/>
      <c r="Z55" s="504"/>
    </row>
    <row r="56" spans="1:26" ht="36" customHeight="1" x14ac:dyDescent="0.2">
      <c r="S56" s="500"/>
      <c r="T56" s="501"/>
      <c r="U56" s="502"/>
      <c r="V56" s="500"/>
      <c r="W56" s="500"/>
      <c r="X56" s="503"/>
      <c r="Y56" s="501"/>
      <c r="Z56" s="504"/>
    </row>
    <row r="57" spans="1:26" ht="25.5" customHeight="1" x14ac:dyDescent="0.2">
      <c r="S57" s="500"/>
      <c r="T57" s="501"/>
      <c r="U57" s="502"/>
      <c r="V57" s="500"/>
      <c r="W57" s="500"/>
      <c r="X57" s="503"/>
      <c r="Y57" s="501"/>
      <c r="Z57" s="504"/>
    </row>
    <row r="58" spans="1:26" ht="43.9" customHeight="1" x14ac:dyDescent="0.2">
      <c r="S58" s="500"/>
      <c r="T58" s="501"/>
      <c r="U58" s="502"/>
      <c r="V58" s="500"/>
      <c r="W58" s="500"/>
      <c r="X58" s="503"/>
      <c r="Y58" s="501"/>
      <c r="Z58" s="504"/>
    </row>
    <row r="59" spans="1:26" ht="43.9" customHeight="1" x14ac:dyDescent="0.2">
      <c r="S59" s="494"/>
      <c r="T59" s="495"/>
      <c r="U59" s="496"/>
      <c r="V59" s="497"/>
      <c r="W59" s="145"/>
      <c r="X59" s="498"/>
      <c r="Y59" s="145"/>
      <c r="Z59" s="145"/>
    </row>
    <row r="60" spans="1:26" ht="25.5" customHeight="1" x14ac:dyDescent="0.2">
      <c r="S60" s="494"/>
      <c r="T60" s="495"/>
      <c r="U60" s="496"/>
      <c r="V60" s="497"/>
      <c r="W60" s="145"/>
      <c r="X60" s="498"/>
      <c r="Y60" s="145"/>
      <c r="Z60" s="145"/>
    </row>
    <row r="61" spans="1:26" ht="43.9" customHeight="1" x14ac:dyDescent="0.2">
      <c r="S61" s="494"/>
      <c r="T61" s="495"/>
      <c r="U61" s="496"/>
      <c r="V61" s="497"/>
      <c r="W61" s="145"/>
      <c r="X61" s="498"/>
      <c r="Y61" s="145"/>
      <c r="Z61" s="145"/>
    </row>
    <row r="62" spans="1:26" ht="43.9" customHeight="1" x14ac:dyDescent="0.2">
      <c r="S62" s="494"/>
      <c r="T62" s="495"/>
      <c r="U62" s="496"/>
      <c r="V62" s="497"/>
      <c r="W62" s="145"/>
      <c r="X62" s="498"/>
      <c r="Y62" s="145"/>
      <c r="Z62" s="145"/>
    </row>
    <row r="63" spans="1:26" ht="43.5" customHeight="1" x14ac:dyDescent="0.2">
      <c r="S63" s="500"/>
      <c r="T63" s="501"/>
      <c r="U63" s="502"/>
      <c r="V63" s="500"/>
      <c r="W63" s="500"/>
      <c r="X63" s="503"/>
      <c r="Y63" s="501"/>
      <c r="Z63" s="504"/>
    </row>
    <row r="64" spans="1:26" ht="36" customHeight="1" x14ac:dyDescent="0.2">
      <c r="S64" s="500"/>
      <c r="T64" s="501"/>
      <c r="U64" s="502"/>
      <c r="V64" s="500"/>
      <c r="W64" s="500"/>
      <c r="X64" s="503"/>
      <c r="Y64" s="501"/>
      <c r="Z64" s="504"/>
    </row>
    <row r="65" spans="1:28" ht="31.5" customHeight="1" x14ac:dyDescent="0.2">
      <c r="S65" s="237"/>
      <c r="T65" s="237"/>
      <c r="U65" s="237"/>
      <c r="V65" s="237"/>
      <c r="W65" s="237"/>
      <c r="X65" s="237"/>
      <c r="Y65" s="237"/>
      <c r="Z65" s="237"/>
    </row>
    <row r="66" spans="1:28" ht="43.9" customHeight="1" x14ac:dyDescent="0.2">
      <c r="S66" s="500"/>
      <c r="T66" s="501"/>
      <c r="U66" s="238"/>
      <c r="V66" s="500"/>
      <c r="W66" s="500"/>
      <c r="X66" s="503"/>
      <c r="Y66" s="501"/>
      <c r="Z66" s="504"/>
    </row>
    <row r="67" spans="1:28" ht="43.9" customHeight="1" x14ac:dyDescent="0.2">
      <c r="S67" s="500"/>
      <c r="T67" s="501"/>
      <c r="U67" s="502"/>
      <c r="V67" s="500"/>
      <c r="W67" s="500"/>
      <c r="X67" s="503"/>
      <c r="Y67" s="501"/>
      <c r="Z67" s="504"/>
    </row>
    <row r="68" spans="1:28" ht="25.5" customHeight="1" x14ac:dyDescent="0.2">
      <c r="S68" s="237"/>
      <c r="T68" s="237"/>
      <c r="U68" s="237"/>
      <c r="V68" s="237"/>
      <c r="W68" s="237"/>
      <c r="X68" s="237"/>
      <c r="Y68" s="237"/>
      <c r="Z68" s="237"/>
    </row>
    <row r="69" spans="1:28" ht="23.25" customHeight="1" x14ac:dyDescent="0.2">
      <c r="S69" s="237"/>
      <c r="T69" s="237"/>
      <c r="U69" s="237"/>
      <c r="V69" s="237"/>
      <c r="W69" s="237"/>
      <c r="X69" s="237"/>
      <c r="Y69" s="237"/>
      <c r="Z69" s="237"/>
    </row>
    <row r="70" spans="1:28" ht="49.5" customHeight="1" x14ac:dyDescent="0.2">
      <c r="S70" s="236"/>
      <c r="T70" s="235"/>
      <c r="U70" s="381"/>
      <c r="V70" s="381"/>
      <c r="W70" s="381"/>
      <c r="X70" s="381"/>
      <c r="Y70" s="381"/>
      <c r="Z70" s="381"/>
      <c r="AA70" s="232"/>
      <c r="AB70" s="232"/>
    </row>
    <row r="75" spans="1:28" s="270" customFormat="1" ht="32.25" customHeight="1" x14ac:dyDescent="0.2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86"/>
      <c r="M75" s="231"/>
      <c r="N75" s="231"/>
      <c r="O75" s="231"/>
      <c r="P75" s="231"/>
      <c r="Q75" s="231"/>
      <c r="R75" s="231"/>
    </row>
    <row r="76" spans="1:28" s="273" customFormat="1" ht="32.25" customHeight="1" x14ac:dyDescent="0.2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86"/>
      <c r="M76" s="231"/>
      <c r="N76" s="231"/>
      <c r="O76" s="231"/>
      <c r="P76" s="231"/>
      <c r="Q76" s="231"/>
      <c r="R76" s="231"/>
    </row>
    <row r="77" spans="1:28" s="273" customFormat="1" ht="32.25" customHeight="1" x14ac:dyDescent="0.2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86"/>
      <c r="M77" s="231"/>
      <c r="N77" s="231"/>
      <c r="O77" s="231"/>
      <c r="P77" s="231"/>
      <c r="Q77" s="231"/>
      <c r="R77" s="231"/>
    </row>
  </sheetData>
  <mergeCells count="47">
    <mergeCell ref="S1:Z8"/>
    <mergeCell ref="H3:P4"/>
    <mergeCell ref="L8:M8"/>
    <mergeCell ref="Q1:R4"/>
    <mergeCell ref="A7:C7"/>
    <mergeCell ref="G7:K7"/>
    <mergeCell ref="H1:P2"/>
    <mergeCell ref="A4:G4"/>
    <mergeCell ref="A5:R5"/>
    <mergeCell ref="L6:R6"/>
    <mergeCell ref="L7:M7"/>
    <mergeCell ref="A1:G1"/>
    <mergeCell ref="A2:G2"/>
    <mergeCell ref="A3:G3"/>
    <mergeCell ref="Z9:Z12"/>
    <mergeCell ref="L10:M10"/>
    <mergeCell ref="L11:L12"/>
    <mergeCell ref="M11:M12"/>
    <mergeCell ref="N11:N12"/>
    <mergeCell ref="O11:O12"/>
    <mergeCell ref="U9:U12"/>
    <mergeCell ref="L9:M9"/>
    <mergeCell ref="S9:S12"/>
    <mergeCell ref="T9:T12"/>
    <mergeCell ref="A11:F11"/>
    <mergeCell ref="V9:V12"/>
    <mergeCell ref="W9:W12"/>
    <mergeCell ref="X9:X12"/>
    <mergeCell ref="Y9:Y12"/>
    <mergeCell ref="P11:P12"/>
    <mergeCell ref="Q11:Q12"/>
    <mergeCell ref="R11:R12"/>
    <mergeCell ref="A9:G9"/>
    <mergeCell ref="H9:K9"/>
    <mergeCell ref="G11:G12"/>
    <mergeCell ref="H11:I11"/>
    <mergeCell ref="J11:K11"/>
    <mergeCell ref="A26:K26"/>
    <mergeCell ref="A37:K37"/>
    <mergeCell ref="M37:O37"/>
    <mergeCell ref="P37:R37"/>
    <mergeCell ref="A38:B38"/>
    <mergeCell ref="C38:K38"/>
    <mergeCell ref="M38:O38"/>
    <mergeCell ref="Q38:R38"/>
    <mergeCell ref="K36:L36"/>
    <mergeCell ref="A35:L35"/>
  </mergeCells>
  <printOptions horizontalCentered="1" verticalCentered="1"/>
  <pageMargins left="0" right="0" top="0" bottom="0" header="0" footer="0"/>
  <pageSetup paperSize="9" scale="43" fitToHeight="2" orientation="landscape" horizontalDpi="1200" verticalDpi="1200" r:id="rId1"/>
  <headerFooter>
    <oddFooter>&amp;CPágina &amp;P de &amp;N</oddFooter>
  </headerFooter>
  <ignoredErrors>
    <ignoredError sqref="G36:L36 G35:L35 B35:C35 A36:C3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301C3-7483-4E2F-A0AD-303D0A9426AD}">
  <sheetPr>
    <tabColor rgb="FF7030A0"/>
  </sheetPr>
  <dimension ref="A1:AB39"/>
  <sheetViews>
    <sheetView view="pageBreakPreview" zoomScale="73" zoomScaleNormal="85" zoomScaleSheetLayoutView="73" workbookViewId="0">
      <pane xSplit="11" ySplit="12" topLeftCell="P28" activePane="bottomRight" state="frozen"/>
      <selection pane="topRight" activeCell="I1" sqref="I1"/>
      <selection pane="bottomLeft" activeCell="A13" sqref="A13"/>
      <selection pane="bottomRight" activeCell="Q35" sqref="Q35"/>
    </sheetView>
  </sheetViews>
  <sheetFormatPr baseColWidth="10" defaultColWidth="11.42578125" defaultRowHeight="20.25" x14ac:dyDescent="0.3"/>
  <cols>
    <col min="1" max="2" width="9.5703125" style="339" customWidth="1"/>
    <col min="3" max="4" width="6.85546875" style="339" customWidth="1"/>
    <col min="5" max="5" width="15" style="339" customWidth="1"/>
    <col min="6" max="6" width="7" style="339" customWidth="1"/>
    <col min="7" max="7" width="16.5703125" style="339" customWidth="1"/>
    <col min="8" max="8" width="9" style="339" customWidth="1"/>
    <col min="9" max="9" width="11.5703125" style="339" customWidth="1"/>
    <col min="10" max="10" width="16.28515625" style="339" customWidth="1"/>
    <col min="11" max="11" width="62.28515625" style="339" customWidth="1"/>
    <col min="12" max="12" width="13.5703125" style="339" customWidth="1"/>
    <col min="13" max="13" width="27.42578125" style="339" customWidth="1"/>
    <col min="14" max="15" width="31.42578125" style="339" customWidth="1"/>
    <col min="16" max="16" width="40.28515625" style="339" customWidth="1"/>
    <col min="17" max="17" width="29.5703125" style="339" customWidth="1"/>
    <col min="18" max="18" width="31.42578125" style="339" customWidth="1"/>
    <col min="19" max="19" width="30.28515625" style="339" bestFit="1" customWidth="1"/>
    <col min="20" max="20" width="30.5703125" style="339" bestFit="1" customWidth="1"/>
    <col min="21" max="21" width="32" style="339" customWidth="1"/>
    <col min="22" max="22" width="23.140625" style="339" customWidth="1"/>
    <col min="23" max="23" width="27" style="339" customWidth="1"/>
    <col min="24" max="24" width="24.42578125" style="339" customWidth="1"/>
    <col min="25" max="25" width="27.85546875" style="339" bestFit="1" customWidth="1"/>
    <col min="26" max="26" width="23.5703125" style="339" bestFit="1" customWidth="1"/>
    <col min="27" max="16384" width="11.42578125" style="339"/>
  </cols>
  <sheetData>
    <row r="1" spans="1:26" ht="23.25" customHeight="1" x14ac:dyDescent="0.3">
      <c r="A1" s="876" t="s">
        <v>1</v>
      </c>
      <c r="B1" s="877"/>
      <c r="C1" s="877"/>
      <c r="D1" s="877"/>
      <c r="E1" s="877"/>
      <c r="F1" s="877"/>
      <c r="G1" s="878"/>
      <c r="H1" s="1014" t="s">
        <v>289</v>
      </c>
      <c r="I1" s="1015"/>
      <c r="J1" s="1015"/>
      <c r="K1" s="1015"/>
      <c r="L1" s="1015"/>
      <c r="M1" s="1015"/>
      <c r="N1" s="1015"/>
      <c r="O1" s="1015"/>
      <c r="P1" s="1016"/>
      <c r="Q1" s="1033" t="s">
        <v>5</v>
      </c>
      <c r="R1" s="1033"/>
      <c r="S1" s="997" t="s">
        <v>102</v>
      </c>
      <c r="T1" s="998"/>
      <c r="U1" s="998"/>
      <c r="V1" s="998"/>
      <c r="W1" s="998"/>
      <c r="X1" s="998"/>
      <c r="Y1" s="998"/>
      <c r="Z1" s="999"/>
    </row>
    <row r="2" spans="1:26" ht="23.25" customHeight="1" x14ac:dyDescent="0.3">
      <c r="A2" s="879" t="s">
        <v>286</v>
      </c>
      <c r="B2" s="879"/>
      <c r="C2" s="879"/>
      <c r="D2" s="879"/>
      <c r="E2" s="879"/>
      <c r="F2" s="879"/>
      <c r="G2" s="879"/>
      <c r="H2" s="1017"/>
      <c r="I2" s="1018"/>
      <c r="J2" s="1018"/>
      <c r="K2" s="1018"/>
      <c r="L2" s="1018"/>
      <c r="M2" s="1018"/>
      <c r="N2" s="1018"/>
      <c r="O2" s="1018"/>
      <c r="P2" s="1019"/>
      <c r="Q2" s="1033"/>
      <c r="R2" s="1033"/>
      <c r="S2" s="997"/>
      <c r="T2" s="998"/>
      <c r="U2" s="998"/>
      <c r="V2" s="998"/>
      <c r="W2" s="998"/>
      <c r="X2" s="998"/>
      <c r="Y2" s="998"/>
      <c r="Z2" s="999"/>
    </row>
    <row r="3" spans="1:26" ht="23.25" customHeight="1" x14ac:dyDescent="0.3">
      <c r="A3" s="879" t="s">
        <v>287</v>
      </c>
      <c r="B3" s="879"/>
      <c r="C3" s="879"/>
      <c r="D3" s="879"/>
      <c r="E3" s="879"/>
      <c r="F3" s="879"/>
      <c r="G3" s="879"/>
      <c r="H3" s="1003" t="s">
        <v>290</v>
      </c>
      <c r="I3" s="1003"/>
      <c r="J3" s="1003"/>
      <c r="K3" s="1003"/>
      <c r="L3" s="1003"/>
      <c r="M3" s="1003"/>
      <c r="N3" s="1003"/>
      <c r="O3" s="1003"/>
      <c r="P3" s="1003"/>
      <c r="Q3" s="1033"/>
      <c r="R3" s="1033"/>
      <c r="S3" s="997"/>
      <c r="T3" s="998"/>
      <c r="U3" s="998"/>
      <c r="V3" s="998"/>
      <c r="W3" s="998"/>
      <c r="X3" s="998"/>
      <c r="Y3" s="998"/>
      <c r="Z3" s="999"/>
    </row>
    <row r="4" spans="1:26" ht="23.25" customHeight="1" x14ac:dyDescent="0.3">
      <c r="A4" s="890" t="s">
        <v>288</v>
      </c>
      <c r="B4" s="891"/>
      <c r="C4" s="891"/>
      <c r="D4" s="891"/>
      <c r="E4" s="891"/>
      <c r="F4" s="891"/>
      <c r="G4" s="892"/>
      <c r="H4" s="1003"/>
      <c r="I4" s="1003"/>
      <c r="J4" s="1003"/>
      <c r="K4" s="1003"/>
      <c r="L4" s="1003"/>
      <c r="M4" s="1003"/>
      <c r="N4" s="1003"/>
      <c r="O4" s="1003"/>
      <c r="P4" s="1003"/>
      <c r="Q4" s="1033"/>
      <c r="R4" s="1033"/>
      <c r="S4" s="997"/>
      <c r="T4" s="998"/>
      <c r="U4" s="998"/>
      <c r="V4" s="998"/>
      <c r="W4" s="998"/>
      <c r="X4" s="998"/>
      <c r="Y4" s="998"/>
      <c r="Z4" s="999"/>
    </row>
    <row r="5" spans="1:26" ht="9.75" customHeight="1" x14ac:dyDescent="0.3">
      <c r="A5" s="1006"/>
      <c r="B5" s="1006"/>
      <c r="C5" s="1006"/>
      <c r="D5" s="1006"/>
      <c r="E5" s="1006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997"/>
      <c r="T5" s="998"/>
      <c r="U5" s="998"/>
      <c r="V5" s="998"/>
      <c r="W5" s="998"/>
      <c r="X5" s="998"/>
      <c r="Y5" s="998"/>
      <c r="Z5" s="999"/>
    </row>
    <row r="6" spans="1:26" ht="24.75" customHeight="1" x14ac:dyDescent="0.3">
      <c r="A6" s="336"/>
      <c r="B6" s="342"/>
      <c r="C6" s="342"/>
      <c r="D6" s="342"/>
      <c r="E6" s="342"/>
      <c r="F6" s="342"/>
      <c r="G6" s="342"/>
      <c r="H6" s="337"/>
      <c r="I6" s="337"/>
      <c r="J6" s="337"/>
      <c r="K6" s="338"/>
      <c r="L6" s="1007" t="s">
        <v>191</v>
      </c>
      <c r="M6" s="1007"/>
      <c r="N6" s="1007"/>
      <c r="O6" s="1007"/>
      <c r="P6" s="1007"/>
      <c r="Q6" s="1007"/>
      <c r="R6" s="1007"/>
      <c r="S6" s="997"/>
      <c r="T6" s="998"/>
      <c r="U6" s="998"/>
      <c r="V6" s="998"/>
      <c r="W6" s="998"/>
      <c r="X6" s="998"/>
      <c r="Y6" s="998"/>
      <c r="Z6" s="999"/>
    </row>
    <row r="7" spans="1:26" ht="48.75" customHeight="1" x14ac:dyDescent="0.3">
      <c r="A7" s="1008" t="s">
        <v>103</v>
      </c>
      <c r="B7" s="1009"/>
      <c r="C7" s="1009"/>
      <c r="D7" s="1009"/>
      <c r="E7" s="1009"/>
      <c r="F7" s="1009"/>
      <c r="G7" s="1010" t="s">
        <v>112</v>
      </c>
      <c r="H7" s="1010"/>
      <c r="I7" s="1010"/>
      <c r="J7" s="1010"/>
      <c r="K7" s="1011"/>
      <c r="L7" s="1012" t="s">
        <v>7</v>
      </c>
      <c r="M7" s="1013"/>
      <c r="N7" s="343">
        <v>0</v>
      </c>
      <c r="O7" s="344"/>
      <c r="P7" s="345" t="s">
        <v>8</v>
      </c>
      <c r="Q7" s="343">
        <v>31697000000</v>
      </c>
      <c r="R7" s="346"/>
      <c r="S7" s="997"/>
      <c r="T7" s="998"/>
      <c r="U7" s="998"/>
      <c r="V7" s="998"/>
      <c r="W7" s="998"/>
      <c r="X7" s="998"/>
      <c r="Y7" s="998"/>
      <c r="Z7" s="999"/>
    </row>
    <row r="8" spans="1:26" ht="27" customHeight="1" x14ac:dyDescent="0.3">
      <c r="A8" s="347"/>
      <c r="B8" s="348"/>
      <c r="C8" s="348"/>
      <c r="D8" s="702"/>
      <c r="E8" s="348"/>
      <c r="F8" s="348"/>
      <c r="G8" s="348"/>
      <c r="H8" s="348"/>
      <c r="I8" s="348"/>
      <c r="J8" s="348"/>
      <c r="K8" s="349"/>
      <c r="L8" s="1004" t="s">
        <v>9</v>
      </c>
      <c r="M8" s="1005"/>
      <c r="N8" s="350">
        <v>0</v>
      </c>
      <c r="O8" s="351"/>
      <c r="P8" s="352" t="s">
        <v>10</v>
      </c>
      <c r="Q8" s="350">
        <v>0</v>
      </c>
      <c r="R8" s="349"/>
      <c r="S8" s="1000"/>
      <c r="T8" s="1001"/>
      <c r="U8" s="1001"/>
      <c r="V8" s="1001"/>
      <c r="W8" s="1001"/>
      <c r="X8" s="1001"/>
      <c r="Y8" s="1001"/>
      <c r="Z8" s="1002"/>
    </row>
    <row r="9" spans="1:26" s="355" customFormat="1" ht="20.25" customHeight="1" x14ac:dyDescent="0.3">
      <c r="A9" s="1008" t="s">
        <v>11</v>
      </c>
      <c r="B9" s="1009"/>
      <c r="C9" s="1009"/>
      <c r="D9" s="1009"/>
      <c r="E9" s="1009"/>
      <c r="F9" s="1009"/>
      <c r="G9" s="1009"/>
      <c r="H9" s="1037">
        <v>2018011000696</v>
      </c>
      <c r="I9" s="1037"/>
      <c r="J9" s="1037"/>
      <c r="K9" s="1038"/>
      <c r="L9" s="1031"/>
      <c r="M9" s="1032"/>
      <c r="N9" s="353"/>
      <c r="O9" s="354"/>
      <c r="P9" s="340"/>
      <c r="Q9" s="340"/>
      <c r="R9" s="341"/>
      <c r="S9" s="993" t="s">
        <v>12</v>
      </c>
      <c r="T9" s="993" t="s">
        <v>13</v>
      </c>
      <c r="U9" s="993" t="s">
        <v>14</v>
      </c>
      <c r="V9" s="993" t="s">
        <v>15</v>
      </c>
      <c r="W9" s="993" t="s">
        <v>16</v>
      </c>
      <c r="X9" s="993" t="s">
        <v>17</v>
      </c>
      <c r="Y9" s="993" t="s">
        <v>18</v>
      </c>
      <c r="Z9" s="993" t="s">
        <v>19</v>
      </c>
    </row>
    <row r="10" spans="1:26" ht="27" customHeight="1" x14ac:dyDescent="0.3">
      <c r="A10" s="356"/>
      <c r="B10" s="357"/>
      <c r="C10" s="357"/>
      <c r="D10" s="357"/>
      <c r="E10" s="357"/>
      <c r="F10" s="357"/>
      <c r="G10" s="357"/>
      <c r="H10" s="792"/>
      <c r="I10" s="792"/>
      <c r="J10" s="792"/>
      <c r="K10" s="793"/>
      <c r="L10" s="1029" t="s">
        <v>20</v>
      </c>
      <c r="M10" s="1030"/>
      <c r="N10" s="358">
        <f>+N7+N8+Q7+Q8</f>
        <v>31697000000</v>
      </c>
      <c r="O10" s="359"/>
      <c r="P10" s="360"/>
      <c r="Q10" s="360"/>
      <c r="R10" s="361"/>
      <c r="S10" s="994"/>
      <c r="T10" s="994"/>
      <c r="U10" s="994"/>
      <c r="V10" s="994"/>
      <c r="W10" s="994"/>
      <c r="X10" s="994"/>
      <c r="Y10" s="994"/>
      <c r="Z10" s="994"/>
    </row>
    <row r="11" spans="1:26" ht="66.75" customHeight="1" x14ac:dyDescent="0.3">
      <c r="A11" s="1007" t="s">
        <v>21</v>
      </c>
      <c r="B11" s="1007"/>
      <c r="C11" s="1007"/>
      <c r="D11" s="1007"/>
      <c r="E11" s="1007"/>
      <c r="F11" s="1007"/>
      <c r="G11" s="1007" t="s">
        <v>22</v>
      </c>
      <c r="H11" s="1007" t="s">
        <v>23</v>
      </c>
      <c r="I11" s="1007"/>
      <c r="J11" s="1003" t="s">
        <v>24</v>
      </c>
      <c r="K11" s="1003"/>
      <c r="L11" s="995" t="s">
        <v>25</v>
      </c>
      <c r="M11" s="995" t="s">
        <v>26</v>
      </c>
      <c r="N11" s="995" t="s">
        <v>27</v>
      </c>
      <c r="O11" s="995" t="s">
        <v>28</v>
      </c>
      <c r="P11" s="995" t="s">
        <v>29</v>
      </c>
      <c r="Q11" s="995" t="s">
        <v>30</v>
      </c>
      <c r="R11" s="1036" t="s">
        <v>31</v>
      </c>
      <c r="S11" s="994"/>
      <c r="T11" s="994"/>
      <c r="U11" s="994"/>
      <c r="V11" s="994"/>
      <c r="W11" s="994"/>
      <c r="X11" s="994"/>
      <c r="Y11" s="994"/>
      <c r="Z11" s="994"/>
    </row>
    <row r="12" spans="1:26" ht="39" customHeight="1" x14ac:dyDescent="0.3">
      <c r="A12" s="789" t="s">
        <v>32</v>
      </c>
      <c r="B12" s="789" t="s">
        <v>33</v>
      </c>
      <c r="C12" s="789" t="s">
        <v>34</v>
      </c>
      <c r="D12" s="362" t="s">
        <v>146</v>
      </c>
      <c r="E12" s="789" t="s">
        <v>142</v>
      </c>
      <c r="F12" s="789" t="s">
        <v>70</v>
      </c>
      <c r="G12" s="1007"/>
      <c r="H12" s="789" t="s">
        <v>35</v>
      </c>
      <c r="I12" s="789" t="s">
        <v>36</v>
      </c>
      <c r="J12" s="791" t="s">
        <v>37</v>
      </c>
      <c r="K12" s="789" t="s">
        <v>38</v>
      </c>
      <c r="L12" s="996"/>
      <c r="M12" s="996"/>
      <c r="N12" s="996"/>
      <c r="O12" s="996"/>
      <c r="P12" s="996"/>
      <c r="Q12" s="996"/>
      <c r="R12" s="1036"/>
      <c r="S12" s="994"/>
      <c r="T12" s="994"/>
      <c r="U12" s="994"/>
      <c r="V12" s="994"/>
      <c r="W12" s="994"/>
      <c r="X12" s="994"/>
      <c r="Y12" s="994"/>
      <c r="Z12" s="994"/>
    </row>
    <row r="13" spans="1:26" s="370" customFormat="1" ht="65.25" customHeight="1" x14ac:dyDescent="0.3">
      <c r="A13" s="722">
        <v>1501</v>
      </c>
      <c r="B13" s="363" t="s">
        <v>93</v>
      </c>
      <c r="C13" s="723">
        <v>19</v>
      </c>
      <c r="D13" s="709">
        <v>0</v>
      </c>
      <c r="E13" s="703" t="s">
        <v>165</v>
      </c>
      <c r="F13" s="703"/>
      <c r="G13" s="722"/>
      <c r="H13" s="722"/>
      <c r="I13" s="722"/>
      <c r="J13" s="722"/>
      <c r="K13" s="704" t="s">
        <v>181</v>
      </c>
      <c r="L13" s="794"/>
      <c r="M13" s="364">
        <f t="shared" ref="M13:R13" si="0">+M14</f>
        <v>1757280701.7543859</v>
      </c>
      <c r="N13" s="364">
        <f t="shared" si="0"/>
        <v>31697000000</v>
      </c>
      <c r="O13" s="364">
        <f t="shared" si="0"/>
        <v>0</v>
      </c>
      <c r="P13" s="364">
        <f t="shared" si="0"/>
        <v>31697000000</v>
      </c>
      <c r="Q13" s="364">
        <f>+Q14</f>
        <v>0</v>
      </c>
      <c r="R13" s="364">
        <f t="shared" si="0"/>
        <v>31697000000</v>
      </c>
      <c r="S13" s="789"/>
      <c r="T13" s="724"/>
      <c r="U13" s="725"/>
      <c r="V13" s="789"/>
      <c r="W13" s="789"/>
      <c r="X13" s="791"/>
      <c r="Y13" s="726"/>
      <c r="Z13" s="727"/>
    </row>
    <row r="14" spans="1:26" ht="25.5" customHeight="1" x14ac:dyDescent="0.3">
      <c r="A14" s="789">
        <v>1501</v>
      </c>
      <c r="B14" s="363" t="s">
        <v>93</v>
      </c>
      <c r="C14" s="789">
        <v>19</v>
      </c>
      <c r="D14" s="362">
        <v>0</v>
      </c>
      <c r="E14" s="703" t="s">
        <v>165</v>
      </c>
      <c r="F14" s="703" t="s">
        <v>106</v>
      </c>
      <c r="G14" s="791"/>
      <c r="H14" s="789"/>
      <c r="I14" s="789"/>
      <c r="J14" s="791"/>
      <c r="K14" s="788" t="s">
        <v>164</v>
      </c>
      <c r="L14" s="794"/>
      <c r="M14" s="364">
        <f>SUM(M15:M25)</f>
        <v>1757280701.7543859</v>
      </c>
      <c r="N14" s="364">
        <f t="shared" ref="N14:R14" si="1">SUM(N15:N25)</f>
        <v>31697000000</v>
      </c>
      <c r="O14" s="364">
        <f t="shared" si="1"/>
        <v>0</v>
      </c>
      <c r="P14" s="364">
        <f t="shared" si="1"/>
        <v>31697000000</v>
      </c>
      <c r="Q14" s="364">
        <f t="shared" si="1"/>
        <v>0</v>
      </c>
      <c r="R14" s="364">
        <f t="shared" si="1"/>
        <v>31697000000</v>
      </c>
      <c r="S14" s="705"/>
      <c r="T14" s="724"/>
      <c r="U14" s="707"/>
      <c r="V14" s="708"/>
      <c r="W14" s="705"/>
      <c r="X14" s="705"/>
      <c r="Y14" s="705"/>
      <c r="Z14" s="706"/>
    </row>
    <row r="15" spans="1:26" ht="61.5" customHeight="1" x14ac:dyDescent="0.3">
      <c r="A15" s="709">
        <v>1501</v>
      </c>
      <c r="B15" s="363" t="s">
        <v>93</v>
      </c>
      <c r="C15" s="709">
        <v>19</v>
      </c>
      <c r="D15" s="362">
        <v>0</v>
      </c>
      <c r="E15" s="710" t="s">
        <v>165</v>
      </c>
      <c r="F15" s="710" t="s">
        <v>106</v>
      </c>
      <c r="G15" s="709">
        <v>11</v>
      </c>
      <c r="H15" s="711" t="s">
        <v>39</v>
      </c>
      <c r="I15" s="711"/>
      <c r="J15" s="728">
        <v>1</v>
      </c>
      <c r="K15" s="729" t="s">
        <v>279</v>
      </c>
      <c r="L15" s="730">
        <v>285</v>
      </c>
      <c r="M15" s="712">
        <v>35000000</v>
      </c>
      <c r="N15" s="372">
        <f t="shared" ref="N15:N17" si="2">+M15*L15</f>
        <v>9975000000</v>
      </c>
      <c r="O15" s="372">
        <v>0</v>
      </c>
      <c r="P15" s="731">
        <f t="shared" ref="P15:P17" si="3">+N15+O15</f>
        <v>9975000000</v>
      </c>
      <c r="Q15" s="712">
        <v>0</v>
      </c>
      <c r="R15" s="372">
        <f>+P15-Q15</f>
        <v>9975000000</v>
      </c>
      <c r="S15" s="362"/>
      <c r="T15" s="724"/>
      <c r="U15" s="714"/>
      <c r="V15" s="362"/>
      <c r="W15" s="362"/>
      <c r="X15" s="371"/>
      <c r="Y15" s="713"/>
      <c r="Z15" s="715"/>
    </row>
    <row r="16" spans="1:26" ht="68.25" customHeight="1" x14ac:dyDescent="0.3">
      <c r="A16" s="709">
        <v>1501</v>
      </c>
      <c r="B16" s="363" t="s">
        <v>93</v>
      </c>
      <c r="C16" s="709">
        <v>19</v>
      </c>
      <c r="D16" s="362">
        <v>0</v>
      </c>
      <c r="E16" s="710" t="s">
        <v>165</v>
      </c>
      <c r="F16" s="710" t="s">
        <v>106</v>
      </c>
      <c r="G16" s="709">
        <v>11</v>
      </c>
      <c r="H16" s="711" t="s">
        <v>39</v>
      </c>
      <c r="I16" s="711"/>
      <c r="J16" s="728">
        <v>2</v>
      </c>
      <c r="K16" s="729" t="s">
        <v>280</v>
      </c>
      <c r="L16" s="730">
        <v>80</v>
      </c>
      <c r="M16" s="712">
        <v>23000000</v>
      </c>
      <c r="N16" s="372">
        <f t="shared" ref="N16" si="4">+M16*L16</f>
        <v>1840000000</v>
      </c>
      <c r="O16" s="372">
        <v>0</v>
      </c>
      <c r="P16" s="731">
        <f t="shared" ref="P16" si="5">+N16+O16</f>
        <v>1840000000</v>
      </c>
      <c r="Q16" s="712">
        <v>0</v>
      </c>
      <c r="R16" s="372">
        <f>+P16-Q16</f>
        <v>1840000000</v>
      </c>
      <c r="S16" s="362"/>
      <c r="T16" s="724"/>
      <c r="U16" s="714"/>
      <c r="V16" s="362"/>
      <c r="W16" s="362"/>
      <c r="X16" s="371"/>
      <c r="Y16" s="713"/>
      <c r="Z16" s="715"/>
    </row>
    <row r="17" spans="1:28" ht="36" customHeight="1" x14ac:dyDescent="0.3">
      <c r="A17" s="709">
        <v>1501</v>
      </c>
      <c r="B17" s="363" t="s">
        <v>93</v>
      </c>
      <c r="C17" s="709">
        <v>19</v>
      </c>
      <c r="D17" s="362">
        <v>0</v>
      </c>
      <c r="E17" s="710" t="s">
        <v>165</v>
      </c>
      <c r="F17" s="710" t="s">
        <v>106</v>
      </c>
      <c r="G17" s="709">
        <v>11</v>
      </c>
      <c r="H17" s="711" t="s">
        <v>39</v>
      </c>
      <c r="I17" s="711"/>
      <c r="J17" s="728">
        <v>3</v>
      </c>
      <c r="K17" s="732" t="s">
        <v>281</v>
      </c>
      <c r="L17" s="730">
        <v>38</v>
      </c>
      <c r="M17" s="372">
        <v>166447368.42105263</v>
      </c>
      <c r="N17" s="372">
        <f t="shared" si="2"/>
        <v>6325000000</v>
      </c>
      <c r="O17" s="372">
        <v>0</v>
      </c>
      <c r="P17" s="731">
        <f t="shared" si="3"/>
        <v>6325000000</v>
      </c>
      <c r="Q17" s="372">
        <v>0</v>
      </c>
      <c r="R17" s="372">
        <f>+P17-Q17</f>
        <v>6325000000</v>
      </c>
      <c r="S17" s="362"/>
      <c r="T17" s="724"/>
      <c r="U17" s="714"/>
      <c r="V17" s="362"/>
      <c r="W17" s="362"/>
      <c r="X17" s="371"/>
      <c r="Y17" s="713"/>
      <c r="Z17" s="715"/>
    </row>
    <row r="18" spans="1:28" s="370" customFormat="1" ht="44.25" customHeight="1" x14ac:dyDescent="0.3">
      <c r="A18" s="709">
        <v>1501</v>
      </c>
      <c r="B18" s="363" t="s">
        <v>93</v>
      </c>
      <c r="C18" s="709">
        <v>19</v>
      </c>
      <c r="D18" s="362">
        <v>0</v>
      </c>
      <c r="E18" s="710" t="s">
        <v>165</v>
      </c>
      <c r="F18" s="710" t="s">
        <v>106</v>
      </c>
      <c r="G18" s="709">
        <v>11</v>
      </c>
      <c r="H18" s="711" t="s">
        <v>39</v>
      </c>
      <c r="I18" s="711"/>
      <c r="J18" s="728">
        <v>4</v>
      </c>
      <c r="K18" s="733" t="s">
        <v>282</v>
      </c>
      <c r="L18" s="730">
        <v>18</v>
      </c>
      <c r="M18" s="372">
        <v>155000000</v>
      </c>
      <c r="N18" s="372">
        <f t="shared" ref="N18:N25" si="6">+M18*L18</f>
        <v>2790000000</v>
      </c>
      <c r="O18" s="372">
        <v>0</v>
      </c>
      <c r="P18" s="372">
        <f t="shared" ref="P18:P25" si="7">+N18+O18</f>
        <v>2790000000</v>
      </c>
      <c r="Q18" s="372">
        <v>0</v>
      </c>
      <c r="R18" s="372">
        <f t="shared" ref="R18" si="8">+P18-Q18</f>
        <v>2790000000</v>
      </c>
      <c r="S18" s="789"/>
      <c r="T18" s="724"/>
      <c r="U18" s="725"/>
      <c r="V18" s="789"/>
      <c r="W18" s="789"/>
      <c r="X18" s="791"/>
      <c r="Y18" s="726"/>
      <c r="Z18" s="727"/>
    </row>
    <row r="19" spans="1:28" s="370" customFormat="1" ht="40.5" x14ac:dyDescent="0.3">
      <c r="A19" s="709">
        <v>1501</v>
      </c>
      <c r="B19" s="363" t="s">
        <v>93</v>
      </c>
      <c r="C19" s="709">
        <v>19</v>
      </c>
      <c r="D19" s="362">
        <v>0</v>
      </c>
      <c r="E19" s="710" t="s">
        <v>165</v>
      </c>
      <c r="F19" s="710" t="s">
        <v>106</v>
      </c>
      <c r="G19" s="709">
        <v>11</v>
      </c>
      <c r="H19" s="711" t="s">
        <v>39</v>
      </c>
      <c r="I19" s="711"/>
      <c r="J19" s="728">
        <v>5</v>
      </c>
      <c r="K19" s="733" t="s">
        <v>283</v>
      </c>
      <c r="L19" s="730">
        <v>20</v>
      </c>
      <c r="M19" s="372">
        <v>150000000</v>
      </c>
      <c r="N19" s="372">
        <f t="shared" si="6"/>
        <v>3000000000</v>
      </c>
      <c r="O19" s="372">
        <v>0</v>
      </c>
      <c r="P19" s="372">
        <f t="shared" si="7"/>
        <v>3000000000</v>
      </c>
      <c r="Q19" s="372">
        <v>0</v>
      </c>
      <c r="R19" s="372">
        <f t="shared" ref="R19:R25" si="9">+P19-Q19</f>
        <v>3000000000</v>
      </c>
      <c r="S19" s="364"/>
      <c r="T19" s="724"/>
      <c r="U19" s="725"/>
      <c r="V19" s="789"/>
      <c r="W19" s="789"/>
      <c r="X19" s="791"/>
      <c r="Y19" s="726"/>
      <c r="Z19" s="727"/>
    </row>
    <row r="20" spans="1:28" s="370" customFormat="1" ht="45.75" customHeight="1" x14ac:dyDescent="0.3">
      <c r="A20" s="709">
        <v>1501</v>
      </c>
      <c r="B20" s="363" t="s">
        <v>93</v>
      </c>
      <c r="C20" s="709">
        <v>19</v>
      </c>
      <c r="D20" s="362">
        <v>0</v>
      </c>
      <c r="E20" s="710" t="s">
        <v>165</v>
      </c>
      <c r="F20" s="710" t="s">
        <v>106</v>
      </c>
      <c r="G20" s="709">
        <v>11</v>
      </c>
      <c r="H20" s="711" t="s">
        <v>39</v>
      </c>
      <c r="I20" s="711"/>
      <c r="J20" s="728">
        <v>6</v>
      </c>
      <c r="K20" s="733" t="s">
        <v>2955</v>
      </c>
      <c r="L20" s="730">
        <v>3</v>
      </c>
      <c r="M20" s="372">
        <v>183333333.33333334</v>
      </c>
      <c r="N20" s="372">
        <f t="shared" si="6"/>
        <v>550000000</v>
      </c>
      <c r="O20" s="372">
        <v>0</v>
      </c>
      <c r="P20" s="372">
        <f t="shared" si="7"/>
        <v>550000000</v>
      </c>
      <c r="Q20" s="372">
        <v>0</v>
      </c>
      <c r="R20" s="372">
        <f t="shared" si="9"/>
        <v>550000000</v>
      </c>
      <c r="S20" s="364"/>
      <c r="T20" s="724"/>
      <c r="U20" s="725"/>
      <c r="V20" s="789"/>
      <c r="W20" s="789"/>
      <c r="X20" s="791"/>
      <c r="Y20" s="726"/>
      <c r="Z20" s="727"/>
    </row>
    <row r="21" spans="1:28" s="370" customFormat="1" ht="45" customHeight="1" x14ac:dyDescent="0.3">
      <c r="A21" s="709">
        <v>1501</v>
      </c>
      <c r="B21" s="363" t="s">
        <v>93</v>
      </c>
      <c r="C21" s="709">
        <v>19</v>
      </c>
      <c r="D21" s="362">
        <v>0</v>
      </c>
      <c r="E21" s="710" t="s">
        <v>165</v>
      </c>
      <c r="F21" s="710" t="s">
        <v>106</v>
      </c>
      <c r="G21" s="709">
        <v>11</v>
      </c>
      <c r="H21" s="711" t="s">
        <v>39</v>
      </c>
      <c r="I21" s="711"/>
      <c r="J21" s="728">
        <v>7</v>
      </c>
      <c r="K21" s="733" t="s">
        <v>2963</v>
      </c>
      <c r="L21" s="730">
        <v>8</v>
      </c>
      <c r="M21" s="372">
        <v>375000000</v>
      </c>
      <c r="N21" s="372">
        <f t="shared" si="6"/>
        <v>3000000000</v>
      </c>
      <c r="O21" s="372">
        <v>0</v>
      </c>
      <c r="P21" s="372">
        <f t="shared" si="7"/>
        <v>3000000000</v>
      </c>
      <c r="Q21" s="372">
        <v>0</v>
      </c>
      <c r="R21" s="372">
        <f t="shared" si="9"/>
        <v>3000000000</v>
      </c>
      <c r="S21" s="364"/>
      <c r="T21" s="724"/>
      <c r="U21" s="725"/>
      <c r="V21" s="789"/>
      <c r="W21" s="789"/>
      <c r="X21" s="791"/>
      <c r="Y21" s="726"/>
      <c r="Z21" s="727"/>
    </row>
    <row r="22" spans="1:28" s="370" customFormat="1" ht="43.5" customHeight="1" x14ac:dyDescent="0.3">
      <c r="A22" s="709">
        <v>1501</v>
      </c>
      <c r="B22" s="363" t="s">
        <v>93</v>
      </c>
      <c r="C22" s="709">
        <v>19</v>
      </c>
      <c r="D22" s="362">
        <v>0</v>
      </c>
      <c r="E22" s="710" t="s">
        <v>165</v>
      </c>
      <c r="F22" s="710" t="s">
        <v>106</v>
      </c>
      <c r="G22" s="709">
        <v>11</v>
      </c>
      <c r="H22" s="711" t="s">
        <v>39</v>
      </c>
      <c r="I22" s="711"/>
      <c r="J22" s="728">
        <v>8</v>
      </c>
      <c r="K22" s="733" t="s">
        <v>285</v>
      </c>
      <c r="L22" s="730">
        <v>8</v>
      </c>
      <c r="M22" s="372">
        <v>200000000</v>
      </c>
      <c r="N22" s="372">
        <f t="shared" ref="N22" si="10">+M22*L22</f>
        <v>1600000000</v>
      </c>
      <c r="O22" s="372">
        <v>0</v>
      </c>
      <c r="P22" s="372">
        <f t="shared" ref="P22" si="11">+N22+O22</f>
        <v>1600000000</v>
      </c>
      <c r="Q22" s="372">
        <v>0</v>
      </c>
      <c r="R22" s="372">
        <f t="shared" ref="R22" si="12">+P22-Q22</f>
        <v>1600000000</v>
      </c>
      <c r="S22" s="364"/>
      <c r="T22" s="724"/>
      <c r="U22" s="725"/>
      <c r="V22" s="789"/>
      <c r="W22" s="789"/>
      <c r="X22" s="791"/>
      <c r="Y22" s="726"/>
      <c r="Z22" s="727"/>
    </row>
    <row r="23" spans="1:28" s="370" customFormat="1" ht="43.5" customHeight="1" x14ac:dyDescent="0.3">
      <c r="A23" s="709">
        <v>1501</v>
      </c>
      <c r="B23" s="363" t="s">
        <v>93</v>
      </c>
      <c r="C23" s="709">
        <v>19</v>
      </c>
      <c r="D23" s="362">
        <v>0</v>
      </c>
      <c r="E23" s="710" t="s">
        <v>165</v>
      </c>
      <c r="F23" s="710" t="s">
        <v>106</v>
      </c>
      <c r="G23" s="709">
        <v>11</v>
      </c>
      <c r="H23" s="711" t="s">
        <v>39</v>
      </c>
      <c r="I23" s="711"/>
      <c r="J23" s="728">
        <v>9</v>
      </c>
      <c r="K23" s="733" t="s">
        <v>284</v>
      </c>
      <c r="L23" s="730">
        <v>7</v>
      </c>
      <c r="M23" s="372">
        <v>200000000</v>
      </c>
      <c r="N23" s="372">
        <f t="shared" ref="N23:N24" si="13">+M23*L23</f>
        <v>1400000000</v>
      </c>
      <c r="O23" s="372">
        <v>0</v>
      </c>
      <c r="P23" s="372">
        <f t="shared" ref="P23:P24" si="14">+N23+O23</f>
        <v>1400000000</v>
      </c>
      <c r="Q23" s="372">
        <v>0</v>
      </c>
      <c r="R23" s="372">
        <f t="shared" ref="R23:R24" si="15">+P23-Q23</f>
        <v>1400000000</v>
      </c>
      <c r="S23" s="364"/>
      <c r="T23" s="724"/>
      <c r="U23" s="725"/>
      <c r="V23" s="789"/>
      <c r="W23" s="789"/>
      <c r="X23" s="791"/>
      <c r="Y23" s="726"/>
      <c r="Z23" s="727"/>
    </row>
    <row r="24" spans="1:28" s="370" customFormat="1" ht="52.5" customHeight="1" x14ac:dyDescent="0.3">
      <c r="A24" s="709">
        <v>1501</v>
      </c>
      <c r="B24" s="363" t="s">
        <v>93</v>
      </c>
      <c r="C24" s="709">
        <v>19</v>
      </c>
      <c r="D24" s="362">
        <v>0</v>
      </c>
      <c r="E24" s="710" t="s">
        <v>165</v>
      </c>
      <c r="F24" s="710" t="s">
        <v>106</v>
      </c>
      <c r="G24" s="709">
        <v>11</v>
      </c>
      <c r="H24" s="711" t="s">
        <v>39</v>
      </c>
      <c r="I24" s="711"/>
      <c r="J24" s="728">
        <v>10</v>
      </c>
      <c r="K24" s="733" t="s">
        <v>2962</v>
      </c>
      <c r="L24" s="730">
        <v>4</v>
      </c>
      <c r="M24" s="372">
        <v>200000000</v>
      </c>
      <c r="N24" s="372">
        <f t="shared" si="13"/>
        <v>800000000</v>
      </c>
      <c r="O24" s="372">
        <v>0</v>
      </c>
      <c r="P24" s="372">
        <f t="shared" si="14"/>
        <v>800000000</v>
      </c>
      <c r="Q24" s="372">
        <v>0</v>
      </c>
      <c r="R24" s="372">
        <f t="shared" si="15"/>
        <v>800000000</v>
      </c>
      <c r="S24" s="364"/>
      <c r="T24" s="724"/>
      <c r="U24" s="725"/>
      <c r="V24" s="789"/>
      <c r="W24" s="789"/>
      <c r="X24" s="791"/>
      <c r="Y24" s="726"/>
      <c r="Z24" s="727"/>
    </row>
    <row r="25" spans="1:28" s="370" customFormat="1" ht="32.25" customHeight="1" x14ac:dyDescent="0.3">
      <c r="A25" s="709">
        <v>1501</v>
      </c>
      <c r="B25" s="363" t="s">
        <v>93</v>
      </c>
      <c r="C25" s="709">
        <v>19</v>
      </c>
      <c r="D25" s="362">
        <v>0</v>
      </c>
      <c r="E25" s="710" t="s">
        <v>165</v>
      </c>
      <c r="F25" s="710" t="s">
        <v>106</v>
      </c>
      <c r="G25" s="709">
        <v>11</v>
      </c>
      <c r="H25" s="711" t="s">
        <v>39</v>
      </c>
      <c r="I25" s="711"/>
      <c r="J25" s="728">
        <v>11</v>
      </c>
      <c r="K25" s="733" t="s">
        <v>2961</v>
      </c>
      <c r="L25" s="730">
        <v>6</v>
      </c>
      <c r="M25" s="372">
        <v>69500000</v>
      </c>
      <c r="N25" s="372">
        <f t="shared" si="6"/>
        <v>417000000</v>
      </c>
      <c r="O25" s="372">
        <v>0</v>
      </c>
      <c r="P25" s="372">
        <f t="shared" si="7"/>
        <v>417000000</v>
      </c>
      <c r="Q25" s="372">
        <v>0</v>
      </c>
      <c r="R25" s="372">
        <f t="shared" si="9"/>
        <v>417000000</v>
      </c>
      <c r="S25" s="364"/>
      <c r="T25" s="724"/>
      <c r="U25" s="725"/>
      <c r="V25" s="789"/>
      <c r="W25" s="789"/>
      <c r="X25" s="791"/>
      <c r="Y25" s="726"/>
      <c r="Z25" s="727"/>
    </row>
    <row r="26" spans="1:28" s="370" customFormat="1" ht="30.75" customHeight="1" x14ac:dyDescent="0.3">
      <c r="A26" s="1034" t="s">
        <v>51</v>
      </c>
      <c r="B26" s="1034"/>
      <c r="C26" s="1034"/>
      <c r="D26" s="1034"/>
      <c r="E26" s="1034"/>
      <c r="F26" s="1034"/>
      <c r="G26" s="1034"/>
      <c r="H26" s="1034"/>
      <c r="I26" s="1034"/>
      <c r="J26" s="1034"/>
      <c r="K26" s="1034"/>
      <c r="L26" s="794"/>
      <c r="M26" s="734">
        <f>SUM(M15:M25)</f>
        <v>1757280701.7543859</v>
      </c>
      <c r="N26" s="734">
        <f t="shared" ref="N26:R26" si="16">SUM(N15:N25)</f>
        <v>31697000000</v>
      </c>
      <c r="O26" s="734">
        <f t="shared" si="16"/>
        <v>0</v>
      </c>
      <c r="P26" s="734">
        <f t="shared" si="16"/>
        <v>31697000000</v>
      </c>
      <c r="Q26" s="734">
        <f t="shared" si="16"/>
        <v>0</v>
      </c>
      <c r="R26" s="734">
        <f t="shared" si="16"/>
        <v>31697000000</v>
      </c>
      <c r="S26" s="718"/>
      <c r="T26" s="719"/>
      <c r="U26" s="720"/>
      <c r="V26" s="720"/>
      <c r="W26" s="720"/>
      <c r="X26" s="720"/>
      <c r="Y26" s="720"/>
      <c r="Z26" s="720"/>
      <c r="AA26" s="721"/>
    </row>
    <row r="27" spans="1:28" s="370" customFormat="1" ht="30.75" customHeight="1" x14ac:dyDescent="0.3">
      <c r="A27" s="1026" t="s">
        <v>184</v>
      </c>
      <c r="B27" s="1027"/>
      <c r="C27" s="1027"/>
      <c r="D27" s="1027"/>
      <c r="E27" s="1027"/>
      <c r="F27" s="1027"/>
      <c r="G27" s="1027"/>
      <c r="H27" s="1027"/>
      <c r="I27" s="1027"/>
      <c r="J27" s="1027"/>
      <c r="K27" s="1028"/>
      <c r="L27" s="716"/>
      <c r="M27" s="717">
        <f>+M26</f>
        <v>1757280701.7543859</v>
      </c>
      <c r="N27" s="717">
        <f t="shared" ref="N27:R27" si="17">+N26</f>
        <v>31697000000</v>
      </c>
      <c r="O27" s="717">
        <f t="shared" si="17"/>
        <v>0</v>
      </c>
      <c r="P27" s="717">
        <f t="shared" si="17"/>
        <v>31697000000</v>
      </c>
      <c r="Q27" s="717">
        <f t="shared" si="17"/>
        <v>0</v>
      </c>
      <c r="R27" s="717">
        <f t="shared" si="17"/>
        <v>31697000000</v>
      </c>
      <c r="S27" s="735"/>
      <c r="T27" s="736"/>
      <c r="U27" s="735"/>
      <c r="V27" s="735"/>
      <c r="W27" s="735"/>
      <c r="X27" s="735"/>
      <c r="Y27" s="735"/>
      <c r="Z27" s="735"/>
      <c r="AA27" s="735"/>
    </row>
    <row r="28" spans="1:28" ht="129" customHeight="1" x14ac:dyDescent="0.3">
      <c r="A28" s="1021" t="s">
        <v>151</v>
      </c>
      <c r="B28" s="1022"/>
      <c r="C28" s="1022"/>
      <c r="D28" s="1022"/>
      <c r="E28" s="1022"/>
      <c r="F28" s="1022"/>
      <c r="G28" s="1022"/>
      <c r="H28" s="1022"/>
      <c r="I28" s="1022"/>
      <c r="J28" s="1022"/>
      <c r="K28" s="1023"/>
      <c r="L28" s="376" t="s">
        <v>45</v>
      </c>
      <c r="M28" s="1024" t="s">
        <v>250</v>
      </c>
      <c r="N28" s="1024"/>
      <c r="O28" s="1025"/>
      <c r="P28" s="1021" t="s">
        <v>2954</v>
      </c>
      <c r="Q28" s="1024"/>
      <c r="R28" s="1025"/>
      <c r="S28" s="790"/>
      <c r="T28" s="377"/>
    </row>
    <row r="29" spans="1:28" ht="39" customHeight="1" x14ac:dyDescent="0.3">
      <c r="A29" s="1021" t="s">
        <v>46</v>
      </c>
      <c r="B29" s="1024"/>
      <c r="C29" s="1035">
        <v>44197</v>
      </c>
      <c r="D29" s="1035"/>
      <c r="E29" s="1035"/>
      <c r="F29" s="1035"/>
      <c r="G29" s="1035"/>
      <c r="H29" s="1035"/>
      <c r="I29" s="1035"/>
      <c r="J29" s="1035"/>
      <c r="K29" s="1039"/>
      <c r="L29" s="378" t="str">
        <f>+A29</f>
        <v>FECHA:</v>
      </c>
      <c r="M29" s="1035">
        <f>+C29</f>
        <v>44197</v>
      </c>
      <c r="N29" s="1024"/>
      <c r="O29" s="1024"/>
      <c r="P29" s="379" t="str">
        <f>+L29</f>
        <v>FECHA:</v>
      </c>
      <c r="Q29" s="1035">
        <f>+M29</f>
        <v>44197</v>
      </c>
      <c r="R29" s="1025"/>
      <c r="S29" s="377"/>
      <c r="T29" s="790"/>
      <c r="U29" s="737"/>
      <c r="V29" s="357"/>
      <c r="W29" s="357"/>
      <c r="X29" s="357"/>
      <c r="Y29" s="357"/>
      <c r="Z29" s="357"/>
      <c r="AA29" s="357"/>
      <c r="AB29" s="357"/>
    </row>
    <row r="31" spans="1:28" x14ac:dyDescent="0.3">
      <c r="K31" s="357"/>
      <c r="L31" s="357"/>
      <c r="M31" s="357"/>
      <c r="N31" s="357"/>
      <c r="O31" s="357"/>
      <c r="P31" s="234"/>
      <c r="Q31" s="175"/>
      <c r="R31" s="175"/>
      <c r="S31" s="357"/>
    </row>
    <row r="32" spans="1:28" x14ac:dyDescent="0.3">
      <c r="K32" s="357"/>
      <c r="L32" s="357"/>
      <c r="M32" s="357"/>
      <c r="N32" s="357"/>
      <c r="O32" s="357"/>
      <c r="P32" s="234" t="s">
        <v>98</v>
      </c>
      <c r="Q32" s="175">
        <f>+N27</f>
        <v>31697000000</v>
      </c>
      <c r="R32" s="175">
        <v>31697000000</v>
      </c>
      <c r="S32" s="357"/>
    </row>
    <row r="33" spans="11:19" x14ac:dyDescent="0.3">
      <c r="K33" s="357"/>
      <c r="L33" s="1020"/>
      <c r="M33" s="1020"/>
      <c r="N33" s="357"/>
      <c r="O33" s="357"/>
      <c r="P33" s="234" t="s">
        <v>67</v>
      </c>
      <c r="Q33" s="175">
        <v>0</v>
      </c>
      <c r="R33" s="597"/>
      <c r="S33" s="357"/>
    </row>
    <row r="34" spans="11:19" s="738" customFormat="1" ht="32.25" customHeight="1" x14ac:dyDescent="0.25">
      <c r="K34" s="352"/>
      <c r="L34" s="739"/>
      <c r="M34" s="740"/>
      <c r="N34" s="352"/>
      <c r="O34" s="352"/>
      <c r="P34" s="234" t="s">
        <v>97</v>
      </c>
      <c r="Q34" s="175">
        <f>Q32-Q33</f>
        <v>31697000000</v>
      </c>
      <c r="R34" s="597"/>
      <c r="S34" s="352"/>
    </row>
    <row r="35" spans="11:19" ht="32.25" customHeight="1" x14ac:dyDescent="0.3">
      <c r="K35" s="357"/>
      <c r="L35" s="739"/>
      <c r="M35" s="737"/>
      <c r="N35" s="741"/>
      <c r="O35" s="357"/>
      <c r="P35" s="739"/>
      <c r="Q35" s="737"/>
      <c r="R35" s="742"/>
      <c r="S35" s="357"/>
    </row>
    <row r="36" spans="11:19" ht="32.25" customHeight="1" x14ac:dyDescent="0.3">
      <c r="K36" s="357"/>
      <c r="L36" s="739"/>
      <c r="M36" s="743"/>
      <c r="N36" s="741"/>
      <c r="O36" s="357"/>
      <c r="P36" s="739"/>
      <c r="Q36" s="743"/>
      <c r="R36" s="742"/>
      <c r="S36" s="357"/>
    </row>
    <row r="37" spans="11:19" x14ac:dyDescent="0.3">
      <c r="K37" s="357"/>
      <c r="L37" s="357"/>
      <c r="M37" s="357"/>
      <c r="N37" s="357"/>
      <c r="O37" s="357"/>
      <c r="P37" s="357"/>
      <c r="Q37" s="357"/>
      <c r="R37" s="357"/>
      <c r="S37" s="357"/>
    </row>
    <row r="38" spans="11:19" x14ac:dyDescent="0.3">
      <c r="K38" s="357"/>
      <c r="L38" s="357"/>
      <c r="M38" s="357"/>
      <c r="N38" s="357"/>
      <c r="O38" s="357"/>
      <c r="P38" s="357"/>
      <c r="Q38" s="357"/>
      <c r="R38" s="357"/>
      <c r="S38" s="357"/>
    </row>
    <row r="39" spans="11:19" x14ac:dyDescent="0.3">
      <c r="O39" s="357"/>
      <c r="P39" s="357"/>
      <c r="Q39" s="357"/>
      <c r="R39" s="357"/>
      <c r="S39" s="357"/>
    </row>
  </sheetData>
  <mergeCells count="47">
    <mergeCell ref="A3:G3"/>
    <mergeCell ref="Q1:R4"/>
    <mergeCell ref="A26:K26"/>
    <mergeCell ref="P28:R28"/>
    <mergeCell ref="A29:B29"/>
    <mergeCell ref="M29:O29"/>
    <mergeCell ref="Q29:R29"/>
    <mergeCell ref="R11:R12"/>
    <mergeCell ref="A9:G9"/>
    <mergeCell ref="H9:K9"/>
    <mergeCell ref="A11:F11"/>
    <mergeCell ref="G11:G12"/>
    <mergeCell ref="H11:I11"/>
    <mergeCell ref="J11:K11"/>
    <mergeCell ref="C29:K29"/>
    <mergeCell ref="L33:M33"/>
    <mergeCell ref="A28:K28"/>
    <mergeCell ref="M28:O28"/>
    <mergeCell ref="A27:K27"/>
    <mergeCell ref="Z9:Z12"/>
    <mergeCell ref="L10:M10"/>
    <mergeCell ref="L11:L12"/>
    <mergeCell ref="M11:M12"/>
    <mergeCell ref="N11:N12"/>
    <mergeCell ref="O11:O12"/>
    <mergeCell ref="L9:M9"/>
    <mergeCell ref="S9:S12"/>
    <mergeCell ref="T9:T12"/>
    <mergeCell ref="U9:U12"/>
    <mergeCell ref="V9:V12"/>
    <mergeCell ref="W9:W12"/>
    <mergeCell ref="X9:X12"/>
    <mergeCell ref="Y9:Y12"/>
    <mergeCell ref="P11:P12"/>
    <mergeCell ref="Q11:Q12"/>
    <mergeCell ref="S1:Z8"/>
    <mergeCell ref="H3:P4"/>
    <mergeCell ref="L8:M8"/>
    <mergeCell ref="A5:R5"/>
    <mergeCell ref="L6:R6"/>
    <mergeCell ref="A7:F7"/>
    <mergeCell ref="G7:K7"/>
    <mergeCell ref="L7:M7"/>
    <mergeCell ref="H1:P2"/>
    <mergeCell ref="A4:G4"/>
    <mergeCell ref="A1:G1"/>
    <mergeCell ref="A2:G2"/>
  </mergeCells>
  <printOptions horizontalCentered="1" verticalCentered="1"/>
  <pageMargins left="0" right="0" top="0" bottom="0" header="0" footer="0"/>
  <pageSetup paperSize="9" scale="36" fitToWidth="0" fitToHeight="0" orientation="landscape" r:id="rId1"/>
  <headerFooter>
    <oddFooter>&amp;CPágina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73619-75F1-4499-9CCE-14B8315B5B17}">
  <sheetPr>
    <tabColor rgb="FF7030A0"/>
    <pageSetUpPr fitToPage="1"/>
  </sheetPr>
  <dimension ref="A1:AB29"/>
  <sheetViews>
    <sheetView view="pageBreakPreview" zoomScale="55" zoomScaleNormal="85" zoomScaleSheetLayoutView="55" workbookViewId="0">
      <pane xSplit="11" ySplit="12" topLeftCell="L13" activePane="bottomRight" state="frozen"/>
      <selection pane="topRight" activeCell="I1" sqref="I1"/>
      <selection pane="bottomLeft" activeCell="A13" sqref="A13"/>
      <selection pane="bottomRight" activeCell="A18" sqref="A18:K18"/>
    </sheetView>
  </sheetViews>
  <sheetFormatPr baseColWidth="10" defaultColWidth="11.42578125" defaultRowHeight="12.75" x14ac:dyDescent="0.2"/>
  <cols>
    <col min="1" max="1" width="17.140625" style="231" customWidth="1"/>
    <col min="2" max="2" width="11.7109375" style="231" customWidth="1"/>
    <col min="3" max="3" width="8.42578125" style="231" customWidth="1"/>
    <col min="4" max="4" width="7.7109375" style="231" customWidth="1"/>
    <col min="5" max="5" width="17.7109375" style="231" customWidth="1"/>
    <col min="6" max="6" width="11" style="231" customWidth="1"/>
    <col min="7" max="7" width="15.28515625" style="231" customWidth="1"/>
    <col min="8" max="8" width="9.5703125" style="231" customWidth="1"/>
    <col min="9" max="9" width="10.140625" style="231" customWidth="1"/>
    <col min="10" max="10" width="25.28515625" style="231" customWidth="1"/>
    <col min="11" max="11" width="59.7109375" style="231" customWidth="1"/>
    <col min="12" max="12" width="13.7109375" style="231" customWidth="1"/>
    <col min="13" max="13" width="34.42578125" style="231" customWidth="1"/>
    <col min="14" max="15" width="31.42578125" style="231" customWidth="1"/>
    <col min="16" max="16" width="43.5703125" style="231" customWidth="1"/>
    <col min="17" max="17" width="29.5703125" style="231" customWidth="1"/>
    <col min="18" max="18" width="31.42578125" style="231" customWidth="1"/>
    <col min="19" max="19" width="30.28515625" style="231" bestFit="1" customWidth="1"/>
    <col min="20" max="20" width="23.42578125" style="231" bestFit="1" customWidth="1"/>
    <col min="21" max="21" width="16.42578125" style="231" bestFit="1" customWidth="1"/>
    <col min="22" max="22" width="19.28515625" style="231" bestFit="1" customWidth="1"/>
    <col min="23" max="23" width="27" style="231" customWidth="1"/>
    <col min="24" max="24" width="24.42578125" style="231" customWidth="1"/>
    <col min="25" max="25" width="27.85546875" style="231" bestFit="1" customWidth="1"/>
    <col min="26" max="26" width="23.5703125" style="231" bestFit="1" customWidth="1"/>
    <col min="27" max="16384" width="11.42578125" style="231"/>
  </cols>
  <sheetData>
    <row r="1" spans="1:26" s="339" customFormat="1" ht="23.25" customHeight="1" x14ac:dyDescent="0.3">
      <c r="A1" s="876" t="s">
        <v>1</v>
      </c>
      <c r="B1" s="877"/>
      <c r="C1" s="877"/>
      <c r="D1" s="877"/>
      <c r="E1" s="877"/>
      <c r="F1" s="877"/>
      <c r="G1" s="878"/>
      <c r="H1" s="1003" t="s">
        <v>289</v>
      </c>
      <c r="I1" s="1003"/>
      <c r="J1" s="1003"/>
      <c r="K1" s="1003"/>
      <c r="L1" s="1003"/>
      <c r="M1" s="1003"/>
      <c r="N1" s="1003"/>
      <c r="O1" s="1003"/>
      <c r="P1" s="1003"/>
      <c r="Q1" s="1045" t="s">
        <v>5</v>
      </c>
      <c r="R1" s="1045"/>
      <c r="S1" s="997" t="s">
        <v>102</v>
      </c>
      <c r="T1" s="998"/>
      <c r="U1" s="998"/>
      <c r="V1" s="998"/>
      <c r="W1" s="998"/>
      <c r="X1" s="998"/>
      <c r="Y1" s="998"/>
      <c r="Z1" s="999"/>
    </row>
    <row r="2" spans="1:26" s="339" customFormat="1" ht="23.25" customHeight="1" x14ac:dyDescent="0.3">
      <c r="A2" s="879" t="s">
        <v>286</v>
      </c>
      <c r="B2" s="879"/>
      <c r="C2" s="879"/>
      <c r="D2" s="879"/>
      <c r="E2" s="879"/>
      <c r="F2" s="879"/>
      <c r="G2" s="879"/>
      <c r="H2" s="1003"/>
      <c r="I2" s="1003"/>
      <c r="J2" s="1003"/>
      <c r="K2" s="1003"/>
      <c r="L2" s="1003"/>
      <c r="M2" s="1003"/>
      <c r="N2" s="1003"/>
      <c r="O2" s="1003"/>
      <c r="P2" s="1003"/>
      <c r="Q2" s="1045"/>
      <c r="R2" s="1045"/>
      <c r="S2" s="997"/>
      <c r="T2" s="998"/>
      <c r="U2" s="998"/>
      <c r="V2" s="998"/>
      <c r="W2" s="998"/>
      <c r="X2" s="998"/>
      <c r="Y2" s="998"/>
      <c r="Z2" s="999"/>
    </row>
    <row r="3" spans="1:26" s="339" customFormat="1" ht="23.25" customHeight="1" x14ac:dyDescent="0.3">
      <c r="A3" s="879" t="s">
        <v>287</v>
      </c>
      <c r="B3" s="879"/>
      <c r="C3" s="879"/>
      <c r="D3" s="879"/>
      <c r="E3" s="879"/>
      <c r="F3" s="879"/>
      <c r="G3" s="879"/>
      <c r="H3" s="1003" t="s">
        <v>290</v>
      </c>
      <c r="I3" s="1003"/>
      <c r="J3" s="1003"/>
      <c r="K3" s="1003"/>
      <c r="L3" s="1003"/>
      <c r="M3" s="1003"/>
      <c r="N3" s="1003"/>
      <c r="O3" s="1003"/>
      <c r="P3" s="1003"/>
      <c r="Q3" s="1045"/>
      <c r="R3" s="1045"/>
      <c r="S3" s="997"/>
      <c r="T3" s="998"/>
      <c r="U3" s="998"/>
      <c r="V3" s="998"/>
      <c r="W3" s="998"/>
      <c r="X3" s="998"/>
      <c r="Y3" s="998"/>
      <c r="Z3" s="999"/>
    </row>
    <row r="4" spans="1:26" s="339" customFormat="1" ht="23.25" customHeight="1" x14ac:dyDescent="0.3">
      <c r="A4" s="890" t="s">
        <v>288</v>
      </c>
      <c r="B4" s="891"/>
      <c r="C4" s="891"/>
      <c r="D4" s="891"/>
      <c r="E4" s="891"/>
      <c r="F4" s="891"/>
      <c r="G4" s="892"/>
      <c r="H4" s="1003"/>
      <c r="I4" s="1003"/>
      <c r="J4" s="1003"/>
      <c r="K4" s="1003"/>
      <c r="L4" s="1003"/>
      <c r="M4" s="1003"/>
      <c r="N4" s="1003"/>
      <c r="O4" s="1003"/>
      <c r="P4" s="1003"/>
      <c r="Q4" s="1045"/>
      <c r="R4" s="1045"/>
      <c r="S4" s="997"/>
      <c r="T4" s="998"/>
      <c r="U4" s="998"/>
      <c r="V4" s="998"/>
      <c r="W4" s="998"/>
      <c r="X4" s="998"/>
      <c r="Y4" s="998"/>
      <c r="Z4" s="999"/>
    </row>
    <row r="5" spans="1:26" s="339" customFormat="1" ht="9.75" customHeight="1" x14ac:dyDescent="0.3">
      <c r="A5" s="1006"/>
      <c r="B5" s="1006"/>
      <c r="C5" s="1006"/>
      <c r="D5" s="1006"/>
      <c r="E5" s="1006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997"/>
      <c r="T5" s="998"/>
      <c r="U5" s="998"/>
      <c r="V5" s="998"/>
      <c r="W5" s="998"/>
      <c r="X5" s="998"/>
      <c r="Y5" s="998"/>
      <c r="Z5" s="999"/>
    </row>
    <row r="6" spans="1:26" s="339" customFormat="1" ht="24.75" customHeight="1" x14ac:dyDescent="0.3">
      <c r="A6" s="336"/>
      <c r="B6" s="342"/>
      <c r="C6" s="342"/>
      <c r="D6" s="342"/>
      <c r="E6" s="342"/>
      <c r="F6" s="342"/>
      <c r="G6" s="342"/>
      <c r="H6" s="337"/>
      <c r="I6" s="337"/>
      <c r="J6" s="337"/>
      <c r="K6" s="338"/>
      <c r="L6" s="1007" t="s">
        <v>191</v>
      </c>
      <c r="M6" s="1007"/>
      <c r="N6" s="1007"/>
      <c r="O6" s="1007"/>
      <c r="P6" s="1007"/>
      <c r="Q6" s="1007"/>
      <c r="R6" s="1007"/>
      <c r="S6" s="997"/>
      <c r="T6" s="998"/>
      <c r="U6" s="998"/>
      <c r="V6" s="998"/>
      <c r="W6" s="998"/>
      <c r="X6" s="998"/>
      <c r="Y6" s="998"/>
      <c r="Z6" s="999"/>
    </row>
    <row r="7" spans="1:26" s="339" customFormat="1" ht="48.75" customHeight="1" x14ac:dyDescent="0.3">
      <c r="A7" s="1008" t="s">
        <v>103</v>
      </c>
      <c r="B7" s="1009"/>
      <c r="C7" s="1009"/>
      <c r="D7" s="1009"/>
      <c r="E7" s="1009"/>
      <c r="F7" s="1009"/>
      <c r="G7" s="1010" t="s">
        <v>114</v>
      </c>
      <c r="H7" s="1010"/>
      <c r="I7" s="1010"/>
      <c r="J7" s="1010"/>
      <c r="K7" s="1011"/>
      <c r="L7" s="1012" t="s">
        <v>7</v>
      </c>
      <c r="M7" s="1013"/>
      <c r="N7" s="343">
        <v>0</v>
      </c>
      <c r="O7" s="344"/>
      <c r="P7" s="345" t="s">
        <v>8</v>
      </c>
      <c r="Q7" s="343">
        <v>15000000000</v>
      </c>
      <c r="R7" s="346"/>
      <c r="S7" s="997"/>
      <c r="T7" s="998"/>
      <c r="U7" s="998"/>
      <c r="V7" s="998"/>
      <c r="W7" s="998"/>
      <c r="X7" s="998"/>
      <c r="Y7" s="998"/>
      <c r="Z7" s="999"/>
    </row>
    <row r="8" spans="1:26" s="339" customFormat="1" ht="27" customHeight="1" x14ac:dyDescent="0.3">
      <c r="A8" s="347"/>
      <c r="B8" s="348"/>
      <c r="C8" s="348"/>
      <c r="D8" s="348"/>
      <c r="E8" s="348"/>
      <c r="F8" s="348"/>
      <c r="G8" s="348"/>
      <c r="H8" s="348"/>
      <c r="I8" s="348"/>
      <c r="J8" s="348"/>
      <c r="K8" s="349"/>
      <c r="L8" s="1004" t="s">
        <v>9</v>
      </c>
      <c r="M8" s="1005"/>
      <c r="N8" s="350">
        <v>0</v>
      </c>
      <c r="O8" s="351"/>
      <c r="P8" s="352" t="s">
        <v>10</v>
      </c>
      <c r="Q8" s="350">
        <v>0</v>
      </c>
      <c r="R8" s="349"/>
      <c r="S8" s="1000"/>
      <c r="T8" s="1001"/>
      <c r="U8" s="1001"/>
      <c r="V8" s="1001"/>
      <c r="W8" s="1001"/>
      <c r="X8" s="1001"/>
      <c r="Y8" s="1001"/>
      <c r="Z8" s="1002"/>
    </row>
    <row r="9" spans="1:26" s="355" customFormat="1" ht="20.25" customHeight="1" x14ac:dyDescent="0.3">
      <c r="A9" s="1008" t="s">
        <v>11</v>
      </c>
      <c r="B9" s="1009"/>
      <c r="C9" s="1009"/>
      <c r="D9" s="1009"/>
      <c r="E9" s="1009"/>
      <c r="F9" s="1009"/>
      <c r="G9" s="1009"/>
      <c r="H9" s="1037">
        <v>2018011000618</v>
      </c>
      <c r="I9" s="1037"/>
      <c r="J9" s="1037"/>
      <c r="K9" s="1038"/>
      <c r="L9" s="1031"/>
      <c r="M9" s="1032"/>
      <c r="N9" s="353"/>
      <c r="O9" s="354"/>
      <c r="P9" s="340"/>
      <c r="Q9" s="340"/>
      <c r="R9" s="341"/>
      <c r="S9" s="993" t="s">
        <v>12</v>
      </c>
      <c r="T9" s="993" t="s">
        <v>13</v>
      </c>
      <c r="U9" s="993" t="s">
        <v>14</v>
      </c>
      <c r="V9" s="993" t="s">
        <v>15</v>
      </c>
      <c r="W9" s="993" t="s">
        <v>16</v>
      </c>
      <c r="X9" s="993" t="s">
        <v>17</v>
      </c>
      <c r="Y9" s="993" t="s">
        <v>18</v>
      </c>
      <c r="Z9" s="993" t="s">
        <v>19</v>
      </c>
    </row>
    <row r="10" spans="1:26" s="339" customFormat="1" ht="27" customHeight="1" x14ac:dyDescent="0.3">
      <c r="A10" s="356"/>
      <c r="B10" s="357"/>
      <c r="C10" s="357"/>
      <c r="D10" s="357"/>
      <c r="E10" s="357"/>
      <c r="F10" s="357"/>
      <c r="G10" s="357"/>
      <c r="H10" s="750"/>
      <c r="I10" s="750"/>
      <c r="J10" s="750"/>
      <c r="K10" s="751"/>
      <c r="L10" s="1029" t="s">
        <v>20</v>
      </c>
      <c r="M10" s="1030"/>
      <c r="N10" s="358">
        <f>+N7+N8+Q7+Q8</f>
        <v>15000000000</v>
      </c>
      <c r="O10" s="359"/>
      <c r="P10" s="360"/>
      <c r="Q10" s="360"/>
      <c r="R10" s="361"/>
      <c r="S10" s="994"/>
      <c r="T10" s="994"/>
      <c r="U10" s="994"/>
      <c r="V10" s="994"/>
      <c r="W10" s="994"/>
      <c r="X10" s="994"/>
      <c r="Y10" s="994"/>
      <c r="Z10" s="994"/>
    </row>
    <row r="11" spans="1:26" s="196" customFormat="1" ht="41.25" customHeight="1" x14ac:dyDescent="0.25">
      <c r="A11" s="990" t="s">
        <v>21</v>
      </c>
      <c r="B11" s="990"/>
      <c r="C11" s="990"/>
      <c r="D11" s="990"/>
      <c r="E11" s="990"/>
      <c r="F11" s="990"/>
      <c r="G11" s="990" t="s">
        <v>22</v>
      </c>
      <c r="H11" s="990" t="s">
        <v>23</v>
      </c>
      <c r="I11" s="990"/>
      <c r="J11" s="889" t="s">
        <v>24</v>
      </c>
      <c r="K11" s="889"/>
      <c r="L11" s="1042" t="s">
        <v>25</v>
      </c>
      <c r="M11" s="1042" t="s">
        <v>26</v>
      </c>
      <c r="N11" s="1042" t="s">
        <v>27</v>
      </c>
      <c r="O11" s="1042" t="s">
        <v>28</v>
      </c>
      <c r="P11" s="1042" t="s">
        <v>29</v>
      </c>
      <c r="Q11" s="1042" t="s">
        <v>30</v>
      </c>
      <c r="R11" s="1044" t="s">
        <v>31</v>
      </c>
      <c r="S11" s="994"/>
      <c r="T11" s="994"/>
      <c r="U11" s="994"/>
      <c r="V11" s="994"/>
      <c r="W11" s="994"/>
      <c r="X11" s="994"/>
      <c r="Y11" s="994"/>
      <c r="Z11" s="994"/>
    </row>
    <row r="12" spans="1:26" s="196" customFormat="1" ht="41.25" customHeight="1" x14ac:dyDescent="0.25">
      <c r="A12" s="744" t="s">
        <v>32</v>
      </c>
      <c r="B12" s="744" t="s">
        <v>33</v>
      </c>
      <c r="C12" s="744" t="s">
        <v>34</v>
      </c>
      <c r="D12" s="744" t="s">
        <v>146</v>
      </c>
      <c r="E12" s="744" t="s">
        <v>142</v>
      </c>
      <c r="F12" s="744" t="s">
        <v>70</v>
      </c>
      <c r="G12" s="990"/>
      <c r="H12" s="744" t="s">
        <v>35</v>
      </c>
      <c r="I12" s="744" t="s">
        <v>36</v>
      </c>
      <c r="J12" s="745" t="s">
        <v>37</v>
      </c>
      <c r="K12" s="744" t="s">
        <v>38</v>
      </c>
      <c r="L12" s="1043"/>
      <c r="M12" s="1043"/>
      <c r="N12" s="1043"/>
      <c r="O12" s="1043"/>
      <c r="P12" s="1043"/>
      <c r="Q12" s="1043"/>
      <c r="R12" s="1044"/>
      <c r="S12" s="994"/>
      <c r="T12" s="994"/>
      <c r="U12" s="994"/>
      <c r="V12" s="994"/>
      <c r="W12" s="994"/>
      <c r="X12" s="994"/>
      <c r="Y12" s="994"/>
      <c r="Z12" s="994"/>
    </row>
    <row r="13" spans="1:26" s="370" customFormat="1" ht="70.5" customHeight="1" x14ac:dyDescent="0.35">
      <c r="A13" s="749">
        <v>1501</v>
      </c>
      <c r="B13" s="365" t="s">
        <v>93</v>
      </c>
      <c r="C13" s="365" t="s">
        <v>113</v>
      </c>
      <c r="D13" s="365" t="s">
        <v>143</v>
      </c>
      <c r="E13" s="365" t="s">
        <v>183</v>
      </c>
      <c r="F13" s="365"/>
      <c r="G13" s="749"/>
      <c r="H13" s="746"/>
      <c r="I13" s="746"/>
      <c r="J13" s="749"/>
      <c r="K13" s="383" t="s">
        <v>291</v>
      </c>
      <c r="L13" s="749"/>
      <c r="M13" s="364">
        <f t="shared" ref="M13:R13" si="0">+M14</f>
        <v>15000000000</v>
      </c>
      <c r="N13" s="364">
        <f t="shared" si="0"/>
        <v>15000000000</v>
      </c>
      <c r="O13" s="364">
        <f t="shared" si="0"/>
        <v>0</v>
      </c>
      <c r="P13" s="364">
        <f t="shared" si="0"/>
        <v>15000000000</v>
      </c>
      <c r="Q13" s="364">
        <f t="shared" si="0"/>
        <v>0</v>
      </c>
      <c r="R13" s="364">
        <f t="shared" si="0"/>
        <v>15000000000</v>
      </c>
      <c r="S13" s="384"/>
      <c r="T13" s="366"/>
      <c r="U13" s="367"/>
      <c r="V13" s="748"/>
      <c r="W13" s="385"/>
      <c r="X13" s="368"/>
      <c r="Y13" s="369"/>
      <c r="Z13" s="369"/>
    </row>
    <row r="14" spans="1:26" s="370" customFormat="1" ht="46.5" customHeight="1" x14ac:dyDescent="0.35">
      <c r="A14" s="749">
        <v>1501</v>
      </c>
      <c r="B14" s="365" t="s">
        <v>93</v>
      </c>
      <c r="C14" s="365" t="s">
        <v>113</v>
      </c>
      <c r="D14" s="365" t="s">
        <v>143</v>
      </c>
      <c r="E14" s="365" t="s">
        <v>183</v>
      </c>
      <c r="F14" s="365" t="s">
        <v>106</v>
      </c>
      <c r="G14" s="749"/>
      <c r="H14" s="746"/>
      <c r="I14" s="746"/>
      <c r="J14" s="749"/>
      <c r="K14" s="383" t="s">
        <v>164</v>
      </c>
      <c r="L14" s="749"/>
      <c r="M14" s="364">
        <f t="shared" ref="M14:R14" si="1">SUM(M15:M15)</f>
        <v>15000000000</v>
      </c>
      <c r="N14" s="364">
        <f t="shared" si="1"/>
        <v>15000000000</v>
      </c>
      <c r="O14" s="364">
        <f t="shared" si="1"/>
        <v>0</v>
      </c>
      <c r="P14" s="364">
        <f t="shared" si="1"/>
        <v>15000000000</v>
      </c>
      <c r="Q14" s="364">
        <f t="shared" si="1"/>
        <v>0</v>
      </c>
      <c r="R14" s="364">
        <f t="shared" si="1"/>
        <v>15000000000</v>
      </c>
      <c r="S14" s="384"/>
      <c r="T14" s="366"/>
      <c r="U14" s="367"/>
      <c r="V14" s="748"/>
      <c r="W14" s="385"/>
      <c r="X14" s="368"/>
      <c r="Y14" s="369"/>
      <c r="Z14" s="369"/>
    </row>
    <row r="15" spans="1:26" s="339" customFormat="1" ht="40.5" x14ac:dyDescent="0.35">
      <c r="A15" s="430">
        <v>1501</v>
      </c>
      <c r="B15" s="431" t="s">
        <v>93</v>
      </c>
      <c r="C15" s="431" t="s">
        <v>113</v>
      </c>
      <c r="D15" s="431" t="s">
        <v>143</v>
      </c>
      <c r="E15" s="431" t="s">
        <v>183</v>
      </c>
      <c r="F15" s="431" t="s">
        <v>106</v>
      </c>
      <c r="G15" s="430">
        <v>11</v>
      </c>
      <c r="H15" s="432" t="s">
        <v>39</v>
      </c>
      <c r="I15" s="432"/>
      <c r="J15" s="430">
        <v>1</v>
      </c>
      <c r="K15" s="433" t="s">
        <v>320</v>
      </c>
      <c r="L15" s="430">
        <v>1</v>
      </c>
      <c r="M15" s="373">
        <v>15000000000</v>
      </c>
      <c r="N15" s="373">
        <f>+M15*L15</f>
        <v>15000000000</v>
      </c>
      <c r="O15" s="373">
        <v>0</v>
      </c>
      <c r="P15" s="373">
        <f>SUM(N15+O15)</f>
        <v>15000000000</v>
      </c>
      <c r="Q15" s="373">
        <v>0</v>
      </c>
      <c r="R15" s="373">
        <f>SUM(P15-Q15)</f>
        <v>15000000000</v>
      </c>
      <c r="S15" s="434"/>
      <c r="T15" s="435"/>
      <c r="U15" s="436"/>
      <c r="V15" s="437"/>
      <c r="W15" s="438"/>
      <c r="X15" s="439"/>
      <c r="Y15" s="440"/>
      <c r="Z15" s="440"/>
    </row>
    <row r="16" spans="1:26" s="339" customFormat="1" ht="34.5" customHeight="1" x14ac:dyDescent="0.3">
      <c r="A16" s="1034" t="s">
        <v>51</v>
      </c>
      <c r="B16" s="1034"/>
      <c r="C16" s="1034"/>
      <c r="D16" s="1034"/>
      <c r="E16" s="1034"/>
      <c r="F16" s="1034"/>
      <c r="G16" s="1034"/>
      <c r="H16" s="1034"/>
      <c r="I16" s="1034"/>
      <c r="J16" s="1034"/>
      <c r="K16" s="1034"/>
      <c r="L16" s="1034"/>
      <c r="M16" s="364">
        <f>+M14</f>
        <v>15000000000</v>
      </c>
      <c r="N16" s="364">
        <f t="shared" ref="N16:R16" si="2">+N14</f>
        <v>15000000000</v>
      </c>
      <c r="O16" s="364">
        <f t="shared" si="2"/>
        <v>0</v>
      </c>
      <c r="P16" s="364">
        <f t="shared" si="2"/>
        <v>15000000000</v>
      </c>
      <c r="Q16" s="364">
        <f t="shared" si="2"/>
        <v>0</v>
      </c>
      <c r="R16" s="364">
        <f t="shared" si="2"/>
        <v>15000000000</v>
      </c>
    </row>
    <row r="17" spans="1:28" s="339" customFormat="1" ht="34.5" customHeight="1" x14ac:dyDescent="0.3">
      <c r="A17" s="374" t="s">
        <v>44</v>
      </c>
      <c r="B17" s="375"/>
      <c r="C17" s="375"/>
      <c r="D17" s="375"/>
      <c r="E17" s="375"/>
      <c r="F17" s="375"/>
      <c r="G17" s="375"/>
      <c r="H17" s="375"/>
      <c r="I17" s="375"/>
      <c r="J17" s="375"/>
      <c r="K17" s="1040"/>
      <c r="L17" s="1041"/>
      <c r="M17" s="364">
        <f t="shared" ref="M17:R17" si="3">+M16</f>
        <v>15000000000</v>
      </c>
      <c r="N17" s="364">
        <f t="shared" si="3"/>
        <v>15000000000</v>
      </c>
      <c r="O17" s="364">
        <f t="shared" si="3"/>
        <v>0</v>
      </c>
      <c r="P17" s="364">
        <f t="shared" si="3"/>
        <v>15000000000</v>
      </c>
      <c r="Q17" s="364">
        <f t="shared" si="3"/>
        <v>0</v>
      </c>
      <c r="R17" s="364">
        <f t="shared" si="3"/>
        <v>15000000000</v>
      </c>
    </row>
    <row r="18" spans="1:28" s="339" customFormat="1" ht="104.25" customHeight="1" x14ac:dyDescent="0.35">
      <c r="A18" s="1021" t="s">
        <v>246</v>
      </c>
      <c r="B18" s="1022"/>
      <c r="C18" s="1022"/>
      <c r="D18" s="1022"/>
      <c r="E18" s="1022"/>
      <c r="F18" s="1022"/>
      <c r="G18" s="1022"/>
      <c r="H18" s="1022"/>
      <c r="I18" s="1022"/>
      <c r="J18" s="1022"/>
      <c r="K18" s="1023"/>
      <c r="L18" s="376" t="s">
        <v>45</v>
      </c>
      <c r="M18" s="1024" t="s">
        <v>249</v>
      </c>
      <c r="N18" s="1024"/>
      <c r="O18" s="1025"/>
      <c r="P18" s="1021" t="s">
        <v>2954</v>
      </c>
      <c r="Q18" s="1024"/>
      <c r="R18" s="1025"/>
      <c r="S18" s="747"/>
      <c r="T18" s="377"/>
      <c r="U18" s="386"/>
      <c r="V18" s="386"/>
      <c r="W18" s="386"/>
      <c r="X18" s="386"/>
      <c r="Y18" s="386"/>
      <c r="Z18" s="386"/>
      <c r="AA18" s="386"/>
      <c r="AB18" s="386"/>
    </row>
    <row r="19" spans="1:28" s="386" customFormat="1" ht="46.5" customHeight="1" x14ac:dyDescent="0.35">
      <c r="A19" s="1021" t="s">
        <v>46</v>
      </c>
      <c r="B19" s="1024"/>
      <c r="C19" s="1035">
        <v>44197</v>
      </c>
      <c r="D19" s="1035"/>
      <c r="E19" s="1035"/>
      <c r="F19" s="1035"/>
      <c r="G19" s="1035"/>
      <c r="H19" s="1035"/>
      <c r="I19" s="1035"/>
      <c r="J19" s="1035"/>
      <c r="K19" s="1039"/>
      <c r="L19" s="378" t="str">
        <f>+A19</f>
        <v>FECHA:</v>
      </c>
      <c r="M19" s="1035">
        <f>+C19</f>
        <v>44197</v>
      </c>
      <c r="N19" s="1024"/>
      <c r="O19" s="1024"/>
      <c r="P19" s="379" t="str">
        <f>+L19</f>
        <v>FECHA:</v>
      </c>
      <c r="Q19" s="1035">
        <f>+M19</f>
        <v>44197</v>
      </c>
      <c r="R19" s="1025"/>
      <c r="S19" s="377"/>
      <c r="T19" s="747"/>
      <c r="U19" s="387"/>
      <c r="V19" s="388"/>
      <c r="W19" s="388"/>
      <c r="X19" s="388"/>
      <c r="Y19" s="388"/>
      <c r="Z19" s="388"/>
      <c r="AA19" s="388"/>
      <c r="AB19" s="388"/>
    </row>
    <row r="21" spans="1:28" ht="18" x14ac:dyDescent="0.2">
      <c r="P21" s="234" t="s">
        <v>98</v>
      </c>
      <c r="Q21" s="175">
        <f>+P17</f>
        <v>15000000000</v>
      </c>
      <c r="R21" s="175">
        <v>15000000000</v>
      </c>
    </row>
    <row r="22" spans="1:28" x14ac:dyDescent="0.2">
      <c r="K22" s="389"/>
      <c r="P22" s="284" t="s">
        <v>67</v>
      </c>
      <c r="Q22" s="795">
        <v>0</v>
      </c>
    </row>
    <row r="23" spans="1:28" s="270" customFormat="1" ht="32.25" customHeight="1" x14ac:dyDescent="0.25">
      <c r="P23" s="284" t="s">
        <v>97</v>
      </c>
      <c r="Q23" s="175">
        <f>+Q22-Q17</f>
        <v>0</v>
      </c>
      <c r="R23" s="272"/>
    </row>
    <row r="24" spans="1:28" s="273" customFormat="1" ht="32.25" customHeight="1" x14ac:dyDescent="0.2">
      <c r="K24" s="390"/>
      <c r="P24" s="380"/>
      <c r="Q24" s="391"/>
      <c r="R24" s="274"/>
    </row>
    <row r="25" spans="1:28" s="273" customFormat="1" ht="32.25" customHeight="1" x14ac:dyDescent="0.25">
      <c r="P25" s="380"/>
      <c r="Q25" s="382"/>
      <c r="R25" s="274"/>
    </row>
    <row r="29" spans="1:28" x14ac:dyDescent="0.2">
      <c r="R29" s="389"/>
    </row>
  </sheetData>
  <mergeCells count="46">
    <mergeCell ref="S1:Z8"/>
    <mergeCell ref="H3:P4"/>
    <mergeCell ref="L8:M8"/>
    <mergeCell ref="A4:G4"/>
    <mergeCell ref="A5:R5"/>
    <mergeCell ref="L6:R6"/>
    <mergeCell ref="A7:F7"/>
    <mergeCell ref="G7:K7"/>
    <mergeCell ref="L7:M7"/>
    <mergeCell ref="A1:G1"/>
    <mergeCell ref="A2:G2"/>
    <mergeCell ref="A3:G3"/>
    <mergeCell ref="Q1:R4"/>
    <mergeCell ref="H1:P2"/>
    <mergeCell ref="A9:G9"/>
    <mergeCell ref="H9:K9"/>
    <mergeCell ref="L9:M9"/>
    <mergeCell ref="S9:S12"/>
    <mergeCell ref="T9:T12"/>
    <mergeCell ref="A11:F11"/>
    <mergeCell ref="G11:G12"/>
    <mergeCell ref="H11:I11"/>
    <mergeCell ref="J11:K11"/>
    <mergeCell ref="Z9:Z12"/>
    <mergeCell ref="L10:M10"/>
    <mergeCell ref="L11:L12"/>
    <mergeCell ref="M11:M12"/>
    <mergeCell ref="N11:N12"/>
    <mergeCell ref="O11:O12"/>
    <mergeCell ref="U9:U12"/>
    <mergeCell ref="V9:V12"/>
    <mergeCell ref="W9:W12"/>
    <mergeCell ref="X9:X12"/>
    <mergeCell ref="Y9:Y12"/>
    <mergeCell ref="P11:P12"/>
    <mergeCell ref="Q11:Q12"/>
    <mergeCell ref="R11:R12"/>
    <mergeCell ref="A19:B19"/>
    <mergeCell ref="M19:O19"/>
    <mergeCell ref="Q19:R19"/>
    <mergeCell ref="C19:K19"/>
    <mergeCell ref="A16:L16"/>
    <mergeCell ref="A18:K18"/>
    <mergeCell ref="M18:O18"/>
    <mergeCell ref="P18:R18"/>
    <mergeCell ref="K17:L17"/>
  </mergeCells>
  <printOptions horizontalCentered="1" verticalCentered="1"/>
  <pageMargins left="0" right="0" top="0" bottom="0" header="0" footer="0"/>
  <pageSetup paperSize="9" scale="35" fitToHeight="2" orientation="landscape" r:id="rId1"/>
  <headerFooter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852D-720E-4201-A7DC-DDA43D4DE9BE}">
  <sheetPr>
    <tabColor rgb="FF7030A0"/>
    <pageSetUpPr fitToPage="1"/>
  </sheetPr>
  <dimension ref="A1:AE84"/>
  <sheetViews>
    <sheetView view="pageBreakPreview" zoomScale="70" zoomScaleNormal="85" zoomScaleSheetLayoutView="70" workbookViewId="0">
      <pane xSplit="11" ySplit="12" topLeftCell="L35" activePane="bottomRight" state="frozen"/>
      <selection pane="topRight" activeCell="I1" sqref="I1"/>
      <selection pane="bottomLeft" activeCell="A13" sqref="A13"/>
      <selection pane="bottomRight" activeCell="A41" sqref="A41:K41"/>
    </sheetView>
  </sheetViews>
  <sheetFormatPr baseColWidth="10" defaultColWidth="11.42578125" defaultRowHeight="12.75" x14ac:dyDescent="0.2"/>
  <cols>
    <col min="1" max="2" width="8.140625" style="231" customWidth="1"/>
    <col min="3" max="4" width="6.85546875" style="231" customWidth="1"/>
    <col min="5" max="5" width="13.28515625" style="231" bestFit="1" customWidth="1"/>
    <col min="6" max="6" width="6.85546875" style="231" customWidth="1"/>
    <col min="7" max="7" width="12.7109375" style="231" customWidth="1"/>
    <col min="8" max="8" width="6.140625" style="231" customWidth="1"/>
    <col min="9" max="9" width="9.5703125" style="231" customWidth="1"/>
    <col min="10" max="10" width="15.7109375" style="231" customWidth="1"/>
    <col min="11" max="11" width="57.7109375" style="231" customWidth="1"/>
    <col min="12" max="12" width="13.7109375" style="231" customWidth="1"/>
    <col min="13" max="13" width="27.42578125" style="231" customWidth="1"/>
    <col min="14" max="15" width="31.42578125" style="231" customWidth="1"/>
    <col min="16" max="16" width="36.42578125" style="231" customWidth="1"/>
    <col min="17" max="17" width="29.5703125" style="231" customWidth="1"/>
    <col min="18" max="18" width="31.42578125" style="231" customWidth="1"/>
    <col min="19" max="19" width="30.28515625" style="231" bestFit="1" customWidth="1"/>
    <col min="20" max="20" width="23.42578125" style="231" bestFit="1" customWidth="1"/>
    <col min="21" max="21" width="20.85546875" style="231" bestFit="1" customWidth="1"/>
    <col min="22" max="22" width="22.5703125" style="231" bestFit="1" customWidth="1"/>
    <col min="23" max="23" width="27" style="231" customWidth="1"/>
    <col min="24" max="24" width="24.42578125" style="231" customWidth="1"/>
    <col min="25" max="25" width="27.85546875" style="231" bestFit="1" customWidth="1"/>
    <col min="26" max="26" width="23.5703125" style="231" bestFit="1" customWidth="1"/>
    <col min="27" max="16384" width="11.42578125" style="231"/>
  </cols>
  <sheetData>
    <row r="1" spans="1:26" s="196" customFormat="1" ht="23.25" customHeight="1" x14ac:dyDescent="0.25">
      <c r="A1" s="1052" t="s">
        <v>1</v>
      </c>
      <c r="B1" s="1053"/>
      <c r="C1" s="1053"/>
      <c r="D1" s="1053"/>
      <c r="E1" s="1053"/>
      <c r="F1" s="1053"/>
      <c r="G1" s="1054"/>
      <c r="H1" s="889" t="s">
        <v>289</v>
      </c>
      <c r="I1" s="889"/>
      <c r="J1" s="889"/>
      <c r="K1" s="889"/>
      <c r="L1" s="889"/>
      <c r="M1" s="889"/>
      <c r="N1" s="889"/>
      <c r="O1" s="889"/>
      <c r="P1" s="889"/>
      <c r="Q1" s="1056" t="s">
        <v>5</v>
      </c>
      <c r="R1" s="1056"/>
      <c r="S1" s="983" t="s">
        <v>102</v>
      </c>
      <c r="T1" s="887"/>
      <c r="U1" s="887"/>
      <c r="V1" s="887"/>
      <c r="W1" s="887"/>
      <c r="X1" s="887"/>
      <c r="Y1" s="887"/>
      <c r="Z1" s="984"/>
    </row>
    <row r="2" spans="1:26" s="196" customFormat="1" ht="23.25" customHeight="1" x14ac:dyDescent="0.25">
      <c r="A2" s="1055" t="s">
        <v>182</v>
      </c>
      <c r="B2" s="1055"/>
      <c r="C2" s="1055"/>
      <c r="D2" s="1055"/>
      <c r="E2" s="1055"/>
      <c r="F2" s="1055"/>
      <c r="G2" s="1055"/>
      <c r="H2" s="889"/>
      <c r="I2" s="889"/>
      <c r="J2" s="889"/>
      <c r="K2" s="889"/>
      <c r="L2" s="889"/>
      <c r="M2" s="889"/>
      <c r="N2" s="889"/>
      <c r="O2" s="889"/>
      <c r="P2" s="889"/>
      <c r="Q2" s="1056"/>
      <c r="R2" s="1056"/>
      <c r="S2" s="983"/>
      <c r="T2" s="887"/>
      <c r="U2" s="887"/>
      <c r="V2" s="887"/>
      <c r="W2" s="887"/>
      <c r="X2" s="887"/>
      <c r="Y2" s="887"/>
      <c r="Z2" s="984"/>
    </row>
    <row r="3" spans="1:26" s="196" customFormat="1" ht="23.25" customHeight="1" x14ac:dyDescent="0.25">
      <c r="A3" s="1055" t="s">
        <v>293</v>
      </c>
      <c r="B3" s="1055"/>
      <c r="C3" s="1055"/>
      <c r="D3" s="1055"/>
      <c r="E3" s="1055"/>
      <c r="F3" s="1055"/>
      <c r="G3" s="1055"/>
      <c r="H3" s="889" t="s">
        <v>290</v>
      </c>
      <c r="I3" s="889"/>
      <c r="J3" s="889"/>
      <c r="K3" s="889"/>
      <c r="L3" s="889"/>
      <c r="M3" s="889"/>
      <c r="N3" s="889"/>
      <c r="O3" s="889"/>
      <c r="P3" s="889"/>
      <c r="Q3" s="1056"/>
      <c r="R3" s="1056"/>
      <c r="S3" s="983"/>
      <c r="T3" s="887"/>
      <c r="U3" s="887"/>
      <c r="V3" s="887"/>
      <c r="W3" s="887"/>
      <c r="X3" s="887"/>
      <c r="Y3" s="887"/>
      <c r="Z3" s="984"/>
    </row>
    <row r="4" spans="1:26" s="196" customFormat="1" ht="23.25" customHeight="1" x14ac:dyDescent="0.25">
      <c r="A4" s="1049" t="s">
        <v>294</v>
      </c>
      <c r="B4" s="1050"/>
      <c r="C4" s="1050"/>
      <c r="D4" s="1050"/>
      <c r="E4" s="1050"/>
      <c r="F4" s="1050"/>
      <c r="G4" s="1051"/>
      <c r="H4" s="889"/>
      <c r="I4" s="889"/>
      <c r="J4" s="889"/>
      <c r="K4" s="889"/>
      <c r="L4" s="889"/>
      <c r="M4" s="889"/>
      <c r="N4" s="889"/>
      <c r="O4" s="889"/>
      <c r="P4" s="889"/>
      <c r="Q4" s="1056"/>
      <c r="R4" s="1056"/>
      <c r="S4" s="983"/>
      <c r="T4" s="887"/>
      <c r="U4" s="887"/>
      <c r="V4" s="887"/>
      <c r="W4" s="887"/>
      <c r="X4" s="887"/>
      <c r="Y4" s="887"/>
      <c r="Z4" s="984"/>
    </row>
    <row r="5" spans="1:26" s="196" customFormat="1" ht="9.75" customHeight="1" x14ac:dyDescent="0.25">
      <c r="A5" s="989"/>
      <c r="B5" s="989"/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989"/>
      <c r="S5" s="983"/>
      <c r="T5" s="887"/>
      <c r="U5" s="887"/>
      <c r="V5" s="887"/>
      <c r="W5" s="887"/>
      <c r="X5" s="887"/>
      <c r="Y5" s="887"/>
      <c r="Z5" s="984"/>
    </row>
    <row r="6" spans="1:26" s="196" customFormat="1" ht="24.75" customHeight="1" x14ac:dyDescent="0.25">
      <c r="A6" s="240"/>
      <c r="B6" s="245"/>
      <c r="C6" s="245"/>
      <c r="D6" s="245"/>
      <c r="E6" s="245"/>
      <c r="F6" s="245"/>
      <c r="G6" s="245"/>
      <c r="H6" s="241"/>
      <c r="I6" s="241"/>
      <c r="J6" s="241"/>
      <c r="K6" s="242"/>
      <c r="L6" s="990" t="s">
        <v>191</v>
      </c>
      <c r="M6" s="990"/>
      <c r="N6" s="990"/>
      <c r="O6" s="990"/>
      <c r="P6" s="990"/>
      <c r="Q6" s="990"/>
      <c r="R6" s="990"/>
      <c r="S6" s="983"/>
      <c r="T6" s="887"/>
      <c r="U6" s="887"/>
      <c r="V6" s="887"/>
      <c r="W6" s="887"/>
      <c r="X6" s="887"/>
      <c r="Y6" s="887"/>
      <c r="Z6" s="984"/>
    </row>
    <row r="7" spans="1:26" s="196" customFormat="1" ht="48.75" customHeight="1" x14ac:dyDescent="0.25">
      <c r="A7" s="883" t="s">
        <v>103</v>
      </c>
      <c r="B7" s="884"/>
      <c r="C7" s="884"/>
      <c r="D7" s="884"/>
      <c r="E7" s="884"/>
      <c r="F7" s="884"/>
      <c r="G7" s="885" t="s">
        <v>116</v>
      </c>
      <c r="H7" s="885"/>
      <c r="I7" s="885"/>
      <c r="J7" s="885"/>
      <c r="K7" s="886"/>
      <c r="L7" s="991" t="s">
        <v>7</v>
      </c>
      <c r="M7" s="992"/>
      <c r="N7" s="246">
        <v>0</v>
      </c>
      <c r="O7" s="247"/>
      <c r="P7" s="248" t="s">
        <v>8</v>
      </c>
      <c r="Q7" s="246">
        <v>15000000000</v>
      </c>
      <c r="R7" s="249"/>
      <c r="S7" s="983"/>
      <c r="T7" s="887"/>
      <c r="U7" s="887"/>
      <c r="V7" s="887"/>
      <c r="W7" s="887"/>
      <c r="X7" s="887"/>
      <c r="Y7" s="887"/>
      <c r="Z7" s="984"/>
    </row>
    <row r="8" spans="1:26" s="196" customFormat="1" ht="27" customHeight="1" x14ac:dyDescent="0.25">
      <c r="A8" s="250"/>
      <c r="B8" s="251"/>
      <c r="C8" s="251"/>
      <c r="D8" s="251"/>
      <c r="E8" s="251"/>
      <c r="F8" s="251"/>
      <c r="G8" s="251"/>
      <c r="H8" s="251"/>
      <c r="I8" s="251"/>
      <c r="J8" s="251"/>
      <c r="K8" s="252"/>
      <c r="L8" s="987" t="s">
        <v>9</v>
      </c>
      <c r="M8" s="988"/>
      <c r="N8" s="253">
        <v>30000000000</v>
      </c>
      <c r="O8" s="254"/>
      <c r="P8" s="255" t="s">
        <v>10</v>
      </c>
      <c r="Q8" s="253">
        <v>0</v>
      </c>
      <c r="R8" s="252"/>
      <c r="S8" s="985"/>
      <c r="T8" s="888"/>
      <c r="U8" s="888"/>
      <c r="V8" s="888"/>
      <c r="W8" s="888"/>
      <c r="X8" s="888"/>
      <c r="Y8" s="888"/>
      <c r="Z8" s="986"/>
    </row>
    <row r="9" spans="1:26" s="258" customFormat="1" ht="20.25" customHeight="1" x14ac:dyDescent="0.25">
      <c r="A9" s="883" t="s">
        <v>11</v>
      </c>
      <c r="B9" s="884"/>
      <c r="C9" s="884"/>
      <c r="D9" s="884"/>
      <c r="E9" s="884"/>
      <c r="F9" s="884"/>
      <c r="G9" s="884"/>
      <c r="H9" s="973">
        <v>2018011000630</v>
      </c>
      <c r="I9" s="973"/>
      <c r="J9" s="973"/>
      <c r="K9" s="974"/>
      <c r="L9" s="981"/>
      <c r="M9" s="982"/>
      <c r="N9" s="256"/>
      <c r="O9" s="257"/>
      <c r="P9" s="243"/>
      <c r="Q9" s="243"/>
      <c r="R9" s="244"/>
      <c r="S9" s="968" t="s">
        <v>12</v>
      </c>
      <c r="T9" s="968" t="s">
        <v>13</v>
      </c>
      <c r="U9" s="968" t="s">
        <v>14</v>
      </c>
      <c r="V9" s="968" t="s">
        <v>15</v>
      </c>
      <c r="W9" s="968" t="s">
        <v>16</v>
      </c>
      <c r="X9" s="968" t="s">
        <v>17</v>
      </c>
      <c r="Y9" s="968" t="s">
        <v>18</v>
      </c>
      <c r="Z9" s="968" t="s">
        <v>19</v>
      </c>
    </row>
    <row r="10" spans="1:26" s="196" customFormat="1" ht="27" customHeight="1" x14ac:dyDescent="0.25">
      <c r="A10" s="259"/>
      <c r="B10" s="260"/>
      <c r="C10" s="260"/>
      <c r="D10" s="260"/>
      <c r="E10" s="260"/>
      <c r="F10" s="260"/>
      <c r="G10" s="260"/>
      <c r="H10" s="804"/>
      <c r="I10" s="804"/>
      <c r="J10" s="804"/>
      <c r="K10" s="805"/>
      <c r="L10" s="977" t="s">
        <v>20</v>
      </c>
      <c r="M10" s="978"/>
      <c r="N10" s="261">
        <f>+N7+N8+Q7+Q8</f>
        <v>45000000000</v>
      </c>
      <c r="O10" s="262"/>
      <c r="P10" s="263"/>
      <c r="Q10" s="263"/>
      <c r="R10" s="264"/>
      <c r="S10" s="969"/>
      <c r="T10" s="969"/>
      <c r="U10" s="969"/>
      <c r="V10" s="969"/>
      <c r="W10" s="969"/>
      <c r="X10" s="969"/>
      <c r="Y10" s="969"/>
      <c r="Z10" s="969"/>
    </row>
    <row r="11" spans="1:26" s="207" customFormat="1" ht="38.25" customHeight="1" x14ac:dyDescent="0.2">
      <c r="A11" s="975" t="s">
        <v>21</v>
      </c>
      <c r="B11" s="975"/>
      <c r="C11" s="975"/>
      <c r="D11" s="975"/>
      <c r="E11" s="975"/>
      <c r="F11" s="975"/>
      <c r="G11" s="975" t="s">
        <v>22</v>
      </c>
      <c r="H11" s="975" t="s">
        <v>23</v>
      </c>
      <c r="I11" s="975"/>
      <c r="J11" s="976" t="s">
        <v>24</v>
      </c>
      <c r="K11" s="976"/>
      <c r="L11" s="970" t="s">
        <v>25</v>
      </c>
      <c r="M11" s="970" t="s">
        <v>26</v>
      </c>
      <c r="N11" s="970" t="s">
        <v>27</v>
      </c>
      <c r="O11" s="970" t="s">
        <v>28</v>
      </c>
      <c r="P11" s="970" t="s">
        <v>29</v>
      </c>
      <c r="Q11" s="970" t="s">
        <v>30</v>
      </c>
      <c r="R11" s="972" t="s">
        <v>31</v>
      </c>
      <c r="S11" s="969"/>
      <c r="T11" s="969"/>
      <c r="U11" s="969"/>
      <c r="V11" s="969"/>
      <c r="W11" s="969"/>
      <c r="X11" s="969"/>
      <c r="Y11" s="969"/>
      <c r="Z11" s="969"/>
    </row>
    <row r="12" spans="1:26" s="207" customFormat="1" ht="27.75" customHeight="1" x14ac:dyDescent="0.2">
      <c r="A12" s="812" t="s">
        <v>32</v>
      </c>
      <c r="B12" s="812" t="s">
        <v>33</v>
      </c>
      <c r="C12" s="812" t="s">
        <v>34</v>
      </c>
      <c r="D12" s="812" t="s">
        <v>146</v>
      </c>
      <c r="E12" s="812" t="s">
        <v>142</v>
      </c>
      <c r="F12" s="812" t="s">
        <v>70</v>
      </c>
      <c r="G12" s="975"/>
      <c r="H12" s="812" t="s">
        <v>35</v>
      </c>
      <c r="I12" s="812" t="s">
        <v>36</v>
      </c>
      <c r="J12" s="811" t="s">
        <v>37</v>
      </c>
      <c r="K12" s="812" t="s">
        <v>38</v>
      </c>
      <c r="L12" s="971"/>
      <c r="M12" s="971"/>
      <c r="N12" s="971"/>
      <c r="O12" s="971"/>
      <c r="P12" s="971"/>
      <c r="Q12" s="971"/>
      <c r="R12" s="972"/>
      <c r="S12" s="969"/>
      <c r="T12" s="969"/>
      <c r="U12" s="969"/>
      <c r="V12" s="969"/>
      <c r="W12" s="969"/>
      <c r="X12" s="969"/>
      <c r="Y12" s="969"/>
      <c r="Z12" s="969"/>
    </row>
    <row r="13" spans="1:26" s="196" customFormat="1" ht="57.75" customHeight="1" x14ac:dyDescent="0.25">
      <c r="A13" s="806">
        <v>1501</v>
      </c>
      <c r="B13" s="192" t="s">
        <v>93</v>
      </c>
      <c r="C13" s="806">
        <v>21</v>
      </c>
      <c r="D13" s="806">
        <v>0</v>
      </c>
      <c r="E13" s="806">
        <v>1501022</v>
      </c>
      <c r="F13" s="806"/>
      <c r="G13" s="810"/>
      <c r="H13" s="806"/>
      <c r="I13" s="806"/>
      <c r="J13" s="810"/>
      <c r="K13" s="807" t="s">
        <v>189</v>
      </c>
      <c r="L13" s="815"/>
      <c r="M13" s="175">
        <f>+M14</f>
        <v>45000000000</v>
      </c>
      <c r="N13" s="175">
        <f t="shared" ref="N13:R13" si="0">+N14</f>
        <v>45000000000</v>
      </c>
      <c r="O13" s="175">
        <f t="shared" si="0"/>
        <v>0</v>
      </c>
      <c r="P13" s="175">
        <f t="shared" si="0"/>
        <v>45000000000</v>
      </c>
      <c r="Q13" s="175">
        <f t="shared" si="0"/>
        <v>0</v>
      </c>
      <c r="R13" s="175">
        <f t="shared" si="0"/>
        <v>45000000000</v>
      </c>
      <c r="S13" s="814"/>
      <c r="T13" s="814"/>
      <c r="U13" s="814"/>
      <c r="V13" s="814"/>
      <c r="W13" s="814"/>
      <c r="X13" s="814"/>
      <c r="Y13" s="814"/>
      <c r="Z13" s="814"/>
    </row>
    <row r="14" spans="1:26" s="196" customFormat="1" ht="47.25" customHeight="1" x14ac:dyDescent="0.25">
      <c r="A14" s="806">
        <v>1501</v>
      </c>
      <c r="B14" s="192" t="s">
        <v>93</v>
      </c>
      <c r="C14" s="806">
        <v>21</v>
      </c>
      <c r="D14" s="806">
        <v>0</v>
      </c>
      <c r="E14" s="806">
        <v>1501022</v>
      </c>
      <c r="F14" s="199" t="s">
        <v>106</v>
      </c>
      <c r="G14" s="810"/>
      <c r="H14" s="806"/>
      <c r="I14" s="806"/>
      <c r="J14" s="810"/>
      <c r="K14" s="808" t="s">
        <v>162</v>
      </c>
      <c r="L14" s="815"/>
      <c r="M14" s="175">
        <f>M15+M18+M26+M22+M28+M36+M31</f>
        <v>45000000000</v>
      </c>
      <c r="N14" s="175">
        <f t="shared" ref="N14:R14" si="1">N15+N18+N26+N22+N28+N36+N31</f>
        <v>45000000000</v>
      </c>
      <c r="O14" s="175">
        <f t="shared" si="1"/>
        <v>0</v>
      </c>
      <c r="P14" s="175">
        <f t="shared" si="1"/>
        <v>45000000000</v>
      </c>
      <c r="Q14" s="175">
        <f t="shared" si="1"/>
        <v>0</v>
      </c>
      <c r="R14" s="175">
        <f t="shared" si="1"/>
        <v>45000000000</v>
      </c>
      <c r="S14" s="814"/>
      <c r="T14" s="814"/>
      <c r="U14" s="814"/>
      <c r="V14" s="814"/>
      <c r="W14" s="814"/>
      <c r="X14" s="814"/>
      <c r="Y14" s="814"/>
      <c r="Z14" s="814"/>
    </row>
    <row r="15" spans="1:26" s="819" customFormat="1" ht="55.5" customHeight="1" x14ac:dyDescent="0.25">
      <c r="A15" s="810"/>
      <c r="B15" s="199"/>
      <c r="C15" s="810"/>
      <c r="D15" s="199"/>
      <c r="E15" s="199"/>
      <c r="F15" s="810"/>
      <c r="G15" s="810"/>
      <c r="H15" s="806"/>
      <c r="I15" s="806"/>
      <c r="J15" s="810">
        <v>1</v>
      </c>
      <c r="K15" s="583" t="s">
        <v>197</v>
      </c>
      <c r="L15" s="810"/>
      <c r="M15" s="175">
        <f t="shared" ref="M15:R15" si="2">SUM(M16:M17)</f>
        <v>2125666733.8599999</v>
      </c>
      <c r="N15" s="175">
        <f t="shared" si="2"/>
        <v>2125666733.8599999</v>
      </c>
      <c r="O15" s="616">
        <f t="shared" si="2"/>
        <v>0</v>
      </c>
      <c r="P15" s="617">
        <f t="shared" si="2"/>
        <v>2125666733.8599999</v>
      </c>
      <c r="Q15" s="175">
        <f t="shared" si="2"/>
        <v>0</v>
      </c>
      <c r="R15" s="175">
        <f t="shared" si="2"/>
        <v>2125666733.8599999</v>
      </c>
      <c r="S15" s="806"/>
      <c r="T15" s="214"/>
      <c r="U15" s="215"/>
      <c r="V15" s="806"/>
      <c r="W15" s="806"/>
      <c r="X15" s="810"/>
      <c r="Y15" s="214"/>
      <c r="Z15" s="216"/>
    </row>
    <row r="16" spans="1:26" s="587" customFormat="1" ht="72" x14ac:dyDescent="0.25">
      <c r="A16" s="191">
        <v>1501</v>
      </c>
      <c r="B16" s="192" t="s">
        <v>93</v>
      </c>
      <c r="C16" s="191">
        <v>21</v>
      </c>
      <c r="D16" s="192" t="s">
        <v>143</v>
      </c>
      <c r="E16" s="192" t="s">
        <v>147</v>
      </c>
      <c r="F16" s="192" t="s">
        <v>106</v>
      </c>
      <c r="G16" s="191">
        <v>11</v>
      </c>
      <c r="H16" s="193" t="s">
        <v>39</v>
      </c>
      <c r="I16" s="193"/>
      <c r="J16" s="191" t="s">
        <v>40</v>
      </c>
      <c r="K16" s="209" t="s">
        <v>198</v>
      </c>
      <c r="L16" s="191">
        <v>1</v>
      </c>
      <c r="M16" s="195">
        <v>1945050733.8599999</v>
      </c>
      <c r="N16" s="195">
        <f>SUM(L16*M16)</f>
        <v>1945050733.8599999</v>
      </c>
      <c r="O16" s="195">
        <v>0</v>
      </c>
      <c r="P16" s="195">
        <f>SUM(N16+O16)</f>
        <v>1945050733.8599999</v>
      </c>
      <c r="Q16" s="195">
        <v>0</v>
      </c>
      <c r="R16" s="195">
        <f>SUM(P16-Q16)</f>
        <v>1945050733.8599999</v>
      </c>
      <c r="S16" s="193"/>
      <c r="T16" s="210"/>
      <c r="U16" s="211"/>
      <c r="V16" s="193"/>
      <c r="W16" s="193"/>
      <c r="X16" s="191"/>
      <c r="Y16" s="210"/>
      <c r="Z16" s="212"/>
    </row>
    <row r="17" spans="1:26" s="587" customFormat="1" ht="108" x14ac:dyDescent="0.25">
      <c r="A17" s="191">
        <v>1501</v>
      </c>
      <c r="B17" s="192" t="s">
        <v>93</v>
      </c>
      <c r="C17" s="191">
        <v>21</v>
      </c>
      <c r="D17" s="192" t="s">
        <v>143</v>
      </c>
      <c r="E17" s="192" t="s">
        <v>147</v>
      </c>
      <c r="F17" s="192" t="s">
        <v>106</v>
      </c>
      <c r="G17" s="191">
        <v>11</v>
      </c>
      <c r="H17" s="193" t="s">
        <v>39</v>
      </c>
      <c r="I17" s="193"/>
      <c r="J17" s="191" t="s">
        <v>41</v>
      </c>
      <c r="K17" s="209" t="s">
        <v>321</v>
      </c>
      <c r="L17" s="191">
        <v>1</v>
      </c>
      <c r="M17" s="195">
        <v>180616000</v>
      </c>
      <c r="N17" s="195">
        <f>SUM(L17*M17)</f>
        <v>180616000</v>
      </c>
      <c r="O17" s="195">
        <v>0</v>
      </c>
      <c r="P17" s="195">
        <f>SUM(N17+O17)</f>
        <v>180616000</v>
      </c>
      <c r="Q17" s="195">
        <v>0</v>
      </c>
      <c r="R17" s="195">
        <f>SUM(P17-Q17)</f>
        <v>180616000</v>
      </c>
      <c r="S17" s="193"/>
      <c r="T17" s="210"/>
      <c r="U17" s="211"/>
      <c r="V17" s="193"/>
      <c r="W17" s="193"/>
      <c r="X17" s="191"/>
      <c r="Y17" s="210"/>
      <c r="Z17" s="212"/>
    </row>
    <row r="18" spans="1:26" s="190" customFormat="1" ht="54" x14ac:dyDescent="0.25">
      <c r="A18" s="810"/>
      <c r="B18" s="199"/>
      <c r="C18" s="810"/>
      <c r="D18" s="199"/>
      <c r="E18" s="199"/>
      <c r="F18" s="810"/>
      <c r="G18" s="810"/>
      <c r="H18" s="806"/>
      <c r="I18" s="806"/>
      <c r="J18" s="810">
        <v>2</v>
      </c>
      <c r="K18" s="615" t="s">
        <v>222</v>
      </c>
      <c r="L18" s="810"/>
      <c r="M18" s="175">
        <f t="shared" ref="M18:R18" si="3">SUM(M19:M21)</f>
        <v>5728257434.5799999</v>
      </c>
      <c r="N18" s="175">
        <f t="shared" si="3"/>
        <v>5728257434.5799999</v>
      </c>
      <c r="O18" s="175">
        <f t="shared" si="3"/>
        <v>0</v>
      </c>
      <c r="P18" s="175">
        <f t="shared" si="3"/>
        <v>5728257434.5799999</v>
      </c>
      <c r="Q18" s="175">
        <f t="shared" si="3"/>
        <v>0</v>
      </c>
      <c r="R18" s="175">
        <f t="shared" si="3"/>
        <v>5728257434.5799999</v>
      </c>
      <c r="S18" s="806"/>
      <c r="T18" s="214"/>
      <c r="U18" s="215"/>
      <c r="V18" s="806"/>
      <c r="W18" s="806"/>
      <c r="X18" s="810"/>
      <c r="Y18" s="214"/>
      <c r="Z18" s="216"/>
    </row>
    <row r="19" spans="1:26" s="196" customFormat="1" ht="108" x14ac:dyDescent="0.25">
      <c r="A19" s="191">
        <v>1501</v>
      </c>
      <c r="B19" s="192" t="s">
        <v>93</v>
      </c>
      <c r="C19" s="191">
        <v>21</v>
      </c>
      <c r="D19" s="192" t="s">
        <v>143</v>
      </c>
      <c r="E19" s="192" t="s">
        <v>147</v>
      </c>
      <c r="F19" s="192" t="s">
        <v>106</v>
      </c>
      <c r="G19" s="191">
        <v>11</v>
      </c>
      <c r="H19" s="193" t="s">
        <v>39</v>
      </c>
      <c r="I19" s="193"/>
      <c r="J19" s="191" t="s">
        <v>47</v>
      </c>
      <c r="K19" s="222" t="s">
        <v>322</v>
      </c>
      <c r="L19" s="191">
        <v>1</v>
      </c>
      <c r="M19" s="195">
        <v>2529315577.1599998</v>
      </c>
      <c r="N19" s="195">
        <f>SUM(L19*M19)</f>
        <v>2529315577.1599998</v>
      </c>
      <c r="O19" s="195">
        <v>0</v>
      </c>
      <c r="P19" s="195">
        <f>SUM(N19+O19)</f>
        <v>2529315577.1599998</v>
      </c>
      <c r="Q19" s="195">
        <v>0</v>
      </c>
      <c r="R19" s="195">
        <f>SUM(P19-Q19)</f>
        <v>2529315577.1599998</v>
      </c>
      <c r="S19" s="193"/>
      <c r="T19" s="210"/>
      <c r="U19" s="211"/>
      <c r="V19" s="193"/>
      <c r="W19" s="193"/>
      <c r="X19" s="191"/>
      <c r="Y19" s="210"/>
      <c r="Z19" s="212"/>
    </row>
    <row r="20" spans="1:26" s="196" customFormat="1" ht="144" x14ac:dyDescent="0.25">
      <c r="A20" s="191">
        <v>1501</v>
      </c>
      <c r="B20" s="192" t="s">
        <v>93</v>
      </c>
      <c r="C20" s="191">
        <v>21</v>
      </c>
      <c r="D20" s="192" t="s">
        <v>143</v>
      </c>
      <c r="E20" s="192" t="s">
        <v>147</v>
      </c>
      <c r="F20" s="192" t="s">
        <v>106</v>
      </c>
      <c r="G20" s="191">
        <v>11</v>
      </c>
      <c r="H20" s="193" t="s">
        <v>39</v>
      </c>
      <c r="I20" s="193"/>
      <c r="J20" s="191" t="s">
        <v>185</v>
      </c>
      <c r="K20" s="222" t="s">
        <v>292</v>
      </c>
      <c r="L20" s="191">
        <v>1</v>
      </c>
      <c r="M20" s="195">
        <v>198941857.41999999</v>
      </c>
      <c r="N20" s="195">
        <f>SUM(L20*M20)</f>
        <v>198941857.41999999</v>
      </c>
      <c r="O20" s="195">
        <v>0</v>
      </c>
      <c r="P20" s="195">
        <f>SUM(N20+O20)</f>
        <v>198941857.41999999</v>
      </c>
      <c r="Q20" s="195">
        <v>0</v>
      </c>
      <c r="R20" s="195">
        <f>SUM(P20-Q20)</f>
        <v>198941857.41999999</v>
      </c>
      <c r="S20" s="193"/>
      <c r="T20" s="210"/>
      <c r="U20" s="211"/>
      <c r="V20" s="193"/>
      <c r="W20" s="193"/>
      <c r="X20" s="191"/>
      <c r="Y20" s="210"/>
      <c r="Z20" s="212"/>
    </row>
    <row r="21" spans="1:26" s="196" customFormat="1" ht="120" customHeight="1" x14ac:dyDescent="0.25">
      <c r="A21" s="205">
        <v>1501</v>
      </c>
      <c r="B21" s="619" t="s">
        <v>93</v>
      </c>
      <c r="C21" s="205">
        <v>21</v>
      </c>
      <c r="D21" s="619" t="s">
        <v>143</v>
      </c>
      <c r="E21" s="619" t="s">
        <v>147</v>
      </c>
      <c r="F21" s="205" t="s">
        <v>106</v>
      </c>
      <c r="G21" s="205">
        <v>11</v>
      </c>
      <c r="H21" s="208" t="s">
        <v>39</v>
      </c>
      <c r="I21" s="208"/>
      <c r="J21" s="191" t="s">
        <v>234</v>
      </c>
      <c r="K21" s="222" t="s">
        <v>323</v>
      </c>
      <c r="L21" s="191">
        <v>1</v>
      </c>
      <c r="M21" s="195">
        <v>3000000000</v>
      </c>
      <c r="N21" s="195">
        <f>SUM(L21*M21)</f>
        <v>3000000000</v>
      </c>
      <c r="O21" s="195">
        <v>0</v>
      </c>
      <c r="P21" s="195">
        <f>SUM(N21+O21)</f>
        <v>3000000000</v>
      </c>
      <c r="Q21" s="195">
        <v>0</v>
      </c>
      <c r="R21" s="195">
        <f>SUM(P21-Q21)</f>
        <v>3000000000</v>
      </c>
      <c r="S21" s="221"/>
      <c r="T21" s="567"/>
      <c r="U21" s="565"/>
      <c r="V21" s="618"/>
      <c r="W21" s="221"/>
      <c r="X21" s="221"/>
      <c r="Y21" s="221"/>
      <c r="Z21" s="567"/>
    </row>
    <row r="22" spans="1:26" s="190" customFormat="1" ht="36" x14ac:dyDescent="0.25">
      <c r="A22" s="620"/>
      <c r="B22" s="621"/>
      <c r="C22" s="620"/>
      <c r="D22" s="621"/>
      <c r="E22" s="621"/>
      <c r="F22" s="620"/>
      <c r="G22" s="620"/>
      <c r="H22" s="622"/>
      <c r="I22" s="622"/>
      <c r="J22" s="620">
        <v>3</v>
      </c>
      <c r="K22" s="225" t="s">
        <v>223</v>
      </c>
      <c r="L22" s="810"/>
      <c r="M22" s="175">
        <f>SUM(M23:M25)</f>
        <v>1938075831.5599999</v>
      </c>
      <c r="N22" s="175">
        <f t="shared" ref="N22:R22" si="4">SUM(N23:N25)</f>
        <v>1938075831.5599999</v>
      </c>
      <c r="O22" s="175">
        <f t="shared" si="4"/>
        <v>0</v>
      </c>
      <c r="P22" s="175">
        <f t="shared" si="4"/>
        <v>1938075831.5599999</v>
      </c>
      <c r="Q22" s="175">
        <f t="shared" si="4"/>
        <v>0</v>
      </c>
      <c r="R22" s="623">
        <f t="shared" si="4"/>
        <v>1938075831.5599999</v>
      </c>
      <c r="S22" s="816"/>
      <c r="T22" s="560"/>
      <c r="U22" s="558"/>
      <c r="V22" s="624"/>
      <c r="W22" s="816"/>
      <c r="X22" s="816"/>
      <c r="Y22" s="816"/>
      <c r="Z22" s="560"/>
    </row>
    <row r="23" spans="1:26" s="196" customFormat="1" ht="72" x14ac:dyDescent="0.25">
      <c r="A23" s="205">
        <v>1501</v>
      </c>
      <c r="B23" s="619" t="s">
        <v>93</v>
      </c>
      <c r="C23" s="205">
        <v>21</v>
      </c>
      <c r="D23" s="619" t="s">
        <v>143</v>
      </c>
      <c r="E23" s="619" t="s">
        <v>147</v>
      </c>
      <c r="F23" s="619" t="s">
        <v>106</v>
      </c>
      <c r="G23" s="205">
        <v>11</v>
      </c>
      <c r="H23" s="208" t="s">
        <v>39</v>
      </c>
      <c r="I23" s="208"/>
      <c r="J23" s="205" t="s">
        <v>42</v>
      </c>
      <c r="K23" s="222" t="s">
        <v>295</v>
      </c>
      <c r="L23" s="191">
        <v>1</v>
      </c>
      <c r="M23" s="195">
        <v>1036836982.36</v>
      </c>
      <c r="N23" s="195">
        <f>SUM(L23*M23)</f>
        <v>1036836982.36</v>
      </c>
      <c r="O23" s="195">
        <v>0</v>
      </c>
      <c r="P23" s="195">
        <f t="shared" ref="P23:P25" si="5">SUM(N23+O23)</f>
        <v>1036836982.36</v>
      </c>
      <c r="Q23" s="195">
        <v>0</v>
      </c>
      <c r="R23" s="195">
        <f t="shared" ref="R23:R25" si="6">SUM(P23-Q23)</f>
        <v>1036836982.36</v>
      </c>
      <c r="S23" s="221"/>
      <c r="T23" s="567"/>
      <c r="U23" s="565"/>
      <c r="V23" s="618"/>
      <c r="W23" s="221"/>
      <c r="X23" s="221"/>
      <c r="Y23" s="221"/>
      <c r="Z23" s="567"/>
    </row>
    <row r="24" spans="1:26" s="196" customFormat="1" ht="108" x14ac:dyDescent="0.25">
      <c r="A24" s="205">
        <v>1501</v>
      </c>
      <c r="B24" s="619" t="s">
        <v>93</v>
      </c>
      <c r="C24" s="205">
        <v>21</v>
      </c>
      <c r="D24" s="619" t="s">
        <v>143</v>
      </c>
      <c r="E24" s="619" t="s">
        <v>147</v>
      </c>
      <c r="F24" s="619" t="s">
        <v>106</v>
      </c>
      <c r="G24" s="205">
        <v>11</v>
      </c>
      <c r="H24" s="208" t="s">
        <v>39</v>
      </c>
      <c r="I24" s="208"/>
      <c r="J24" s="205" t="s">
        <v>203</v>
      </c>
      <c r="K24" s="222" t="s">
        <v>296</v>
      </c>
      <c r="L24" s="191">
        <v>1</v>
      </c>
      <c r="M24" s="195">
        <v>100238849.2</v>
      </c>
      <c r="N24" s="195">
        <f>SUM(L24*M24)</f>
        <v>100238849.2</v>
      </c>
      <c r="O24" s="195">
        <v>0</v>
      </c>
      <c r="P24" s="195">
        <f t="shared" ref="P24" si="7">SUM(N24+O24)</f>
        <v>100238849.2</v>
      </c>
      <c r="Q24" s="195">
        <v>0</v>
      </c>
      <c r="R24" s="195">
        <f t="shared" ref="R24" si="8">SUM(P24-Q24)</f>
        <v>100238849.2</v>
      </c>
      <c r="S24" s="221"/>
      <c r="T24" s="567"/>
      <c r="U24" s="565"/>
      <c r="V24" s="618"/>
      <c r="W24" s="221"/>
      <c r="X24" s="221"/>
      <c r="Y24" s="221"/>
      <c r="Z24" s="567"/>
    </row>
    <row r="25" spans="1:26" s="196" customFormat="1" ht="90" x14ac:dyDescent="0.25">
      <c r="A25" s="205">
        <v>1501</v>
      </c>
      <c r="B25" s="619" t="s">
        <v>93</v>
      </c>
      <c r="C25" s="205">
        <v>21</v>
      </c>
      <c r="D25" s="619" t="s">
        <v>143</v>
      </c>
      <c r="E25" s="619" t="s">
        <v>147</v>
      </c>
      <c r="F25" s="619" t="s">
        <v>106</v>
      </c>
      <c r="G25" s="205">
        <v>11</v>
      </c>
      <c r="H25" s="208" t="s">
        <v>39</v>
      </c>
      <c r="I25" s="208"/>
      <c r="J25" s="205" t="s">
        <v>221</v>
      </c>
      <c r="K25" s="222" t="s">
        <v>3057</v>
      </c>
      <c r="L25" s="191">
        <v>1</v>
      </c>
      <c r="M25" s="195">
        <v>801000000</v>
      </c>
      <c r="N25" s="195">
        <f>SUM(L25*M25)</f>
        <v>801000000</v>
      </c>
      <c r="O25" s="195">
        <v>0</v>
      </c>
      <c r="P25" s="195">
        <f t="shared" si="5"/>
        <v>801000000</v>
      </c>
      <c r="Q25" s="195">
        <v>0</v>
      </c>
      <c r="R25" s="195">
        <f t="shared" si="6"/>
        <v>801000000</v>
      </c>
      <c r="S25" s="221"/>
      <c r="T25" s="567"/>
      <c r="U25" s="565"/>
      <c r="V25" s="618"/>
      <c r="W25" s="221"/>
      <c r="X25" s="221"/>
      <c r="Y25" s="221"/>
      <c r="Z25" s="567"/>
    </row>
    <row r="26" spans="1:26" s="190" customFormat="1" ht="72" x14ac:dyDescent="0.25">
      <c r="H26" s="806" t="s">
        <v>39</v>
      </c>
      <c r="I26" s="806"/>
      <c r="J26" s="810">
        <v>4</v>
      </c>
      <c r="K26" s="225" t="s">
        <v>297</v>
      </c>
      <c r="L26" s="810">
        <v>1</v>
      </c>
      <c r="M26" s="175">
        <f>+M27</f>
        <v>1798000000</v>
      </c>
      <c r="N26" s="175">
        <f t="shared" ref="N26:R26" si="9">+N27</f>
        <v>1798000000</v>
      </c>
      <c r="O26" s="175">
        <f t="shared" si="9"/>
        <v>0</v>
      </c>
      <c r="P26" s="175">
        <f t="shared" si="9"/>
        <v>1798000000</v>
      </c>
      <c r="Q26" s="175">
        <f t="shared" si="9"/>
        <v>0</v>
      </c>
      <c r="R26" s="175">
        <f t="shared" si="9"/>
        <v>1798000000</v>
      </c>
      <c r="S26" s="199"/>
      <c r="T26" s="610"/>
      <c r="U26" s="611"/>
      <c r="V26" s="809"/>
      <c r="W26" s="612"/>
      <c r="X26" s="613"/>
      <c r="Y26" s="614"/>
      <c r="Z26" s="614"/>
    </row>
    <row r="27" spans="1:26" s="196" customFormat="1" ht="90" x14ac:dyDescent="0.25">
      <c r="A27" s="191">
        <v>1501</v>
      </c>
      <c r="B27" s="192" t="s">
        <v>93</v>
      </c>
      <c r="C27" s="191">
        <v>21</v>
      </c>
      <c r="D27" s="192" t="s">
        <v>143</v>
      </c>
      <c r="E27" s="192" t="s">
        <v>147</v>
      </c>
      <c r="F27" s="192" t="s">
        <v>106</v>
      </c>
      <c r="G27" s="191">
        <v>11</v>
      </c>
      <c r="H27" s="193" t="s">
        <v>39</v>
      </c>
      <c r="I27" s="193"/>
      <c r="J27" s="191" t="s">
        <v>48</v>
      </c>
      <c r="K27" s="222" t="s">
        <v>324</v>
      </c>
      <c r="L27" s="191">
        <v>1</v>
      </c>
      <c r="M27" s="195">
        <v>1798000000</v>
      </c>
      <c r="N27" s="195">
        <f>SUM(L27*M27)</f>
        <v>1798000000</v>
      </c>
      <c r="O27" s="195">
        <v>0</v>
      </c>
      <c r="P27" s="195">
        <f t="shared" ref="P27" si="10">SUM(N27+O27)</f>
        <v>1798000000</v>
      </c>
      <c r="Q27" s="195">
        <v>0</v>
      </c>
      <c r="R27" s="195">
        <f t="shared" ref="R27" si="11">SUM(P27-Q27)</f>
        <v>1798000000</v>
      </c>
      <c r="S27" s="193"/>
      <c r="T27" s="210"/>
      <c r="U27" s="211"/>
      <c r="V27" s="193"/>
      <c r="W27" s="193"/>
      <c r="X27" s="191"/>
      <c r="Y27" s="210"/>
      <c r="Z27" s="212"/>
    </row>
    <row r="28" spans="1:26" s="190" customFormat="1" ht="66.75" customHeight="1" x14ac:dyDescent="0.25">
      <c r="H28" s="806" t="s">
        <v>39</v>
      </c>
      <c r="I28" s="806"/>
      <c r="J28" s="810">
        <v>5</v>
      </c>
      <c r="K28" s="225" t="s">
        <v>195</v>
      </c>
      <c r="L28" s="810">
        <v>1</v>
      </c>
      <c r="M28" s="175">
        <f t="shared" ref="M28:R28" si="12">SUM(M29:M30)</f>
        <v>2910000000</v>
      </c>
      <c r="N28" s="175">
        <f t="shared" si="12"/>
        <v>2910000000</v>
      </c>
      <c r="O28" s="175">
        <f t="shared" si="12"/>
        <v>0</v>
      </c>
      <c r="P28" s="175">
        <f t="shared" si="12"/>
        <v>2910000000</v>
      </c>
      <c r="Q28" s="175">
        <f t="shared" si="12"/>
        <v>0</v>
      </c>
      <c r="R28" s="175">
        <f t="shared" si="12"/>
        <v>2910000000</v>
      </c>
      <c r="S28" s="199"/>
      <c r="T28" s="610"/>
      <c r="U28" s="611"/>
      <c r="V28" s="809"/>
      <c r="W28" s="612"/>
      <c r="X28" s="613"/>
      <c r="Y28" s="614"/>
      <c r="Z28" s="614"/>
    </row>
    <row r="29" spans="1:26" s="196" customFormat="1" ht="66.75" customHeight="1" x14ac:dyDescent="0.25">
      <c r="A29" s="191">
        <v>1501</v>
      </c>
      <c r="B29" s="192" t="s">
        <v>93</v>
      </c>
      <c r="C29" s="191">
        <v>21</v>
      </c>
      <c r="D29" s="192" t="s">
        <v>143</v>
      </c>
      <c r="E29" s="192" t="s">
        <v>147</v>
      </c>
      <c r="F29" s="192" t="s">
        <v>106</v>
      </c>
      <c r="G29" s="191">
        <v>11</v>
      </c>
      <c r="H29" s="193" t="s">
        <v>39</v>
      </c>
      <c r="I29" s="193"/>
      <c r="J29" s="191" t="s">
        <v>169</v>
      </c>
      <c r="K29" s="222" t="s">
        <v>3059</v>
      </c>
      <c r="L29" s="191">
        <v>1</v>
      </c>
      <c r="M29" s="195">
        <v>2715000000</v>
      </c>
      <c r="N29" s="195">
        <f>SUM(L29*M29)</f>
        <v>2715000000</v>
      </c>
      <c r="O29" s="195">
        <v>0</v>
      </c>
      <c r="P29" s="195">
        <f t="shared" ref="P29:P30" si="13">SUM(N29+O29)</f>
        <v>2715000000</v>
      </c>
      <c r="Q29" s="195">
        <v>0</v>
      </c>
      <c r="R29" s="195">
        <f t="shared" ref="R29:R30" si="14">SUM(P29-Q29)</f>
        <v>2715000000</v>
      </c>
      <c r="S29" s="193"/>
      <c r="T29" s="210"/>
      <c r="U29" s="211"/>
      <c r="V29" s="193"/>
      <c r="W29" s="193"/>
      <c r="X29" s="191"/>
      <c r="Y29" s="210"/>
      <c r="Z29" s="212"/>
    </row>
    <row r="30" spans="1:26" s="196" customFormat="1" ht="90" x14ac:dyDescent="0.25">
      <c r="A30" s="191">
        <v>1501</v>
      </c>
      <c r="B30" s="192" t="s">
        <v>93</v>
      </c>
      <c r="C30" s="191">
        <v>21</v>
      </c>
      <c r="D30" s="192" t="s">
        <v>143</v>
      </c>
      <c r="E30" s="192" t="s">
        <v>147</v>
      </c>
      <c r="F30" s="192" t="s">
        <v>106</v>
      </c>
      <c r="G30" s="191">
        <v>11</v>
      </c>
      <c r="H30" s="193" t="s">
        <v>39</v>
      </c>
      <c r="I30" s="193"/>
      <c r="J30" s="191" t="s">
        <v>170</v>
      </c>
      <c r="K30" s="209" t="s">
        <v>3058</v>
      </c>
      <c r="L30" s="191">
        <v>1</v>
      </c>
      <c r="M30" s="195">
        <v>195000000</v>
      </c>
      <c r="N30" s="195">
        <f>SUM(L30*M30)</f>
        <v>195000000</v>
      </c>
      <c r="O30" s="239">
        <v>0</v>
      </c>
      <c r="P30" s="195">
        <f t="shared" si="13"/>
        <v>195000000</v>
      </c>
      <c r="Q30" s="195">
        <v>0</v>
      </c>
      <c r="R30" s="195">
        <f t="shared" si="14"/>
        <v>195000000</v>
      </c>
      <c r="S30" s="193"/>
      <c r="T30" s="210"/>
      <c r="U30" s="211"/>
      <c r="V30" s="193"/>
      <c r="W30" s="193"/>
      <c r="X30" s="191"/>
      <c r="Y30" s="210"/>
      <c r="Z30" s="212"/>
    </row>
    <row r="31" spans="1:26" s="190" customFormat="1" ht="36" x14ac:dyDescent="0.25">
      <c r="A31" s="620"/>
      <c r="B31" s="621"/>
      <c r="C31" s="620"/>
      <c r="D31" s="621"/>
      <c r="E31" s="621"/>
      <c r="F31" s="620"/>
      <c r="G31" s="620"/>
      <c r="H31" s="622"/>
      <c r="I31" s="622"/>
      <c r="J31" s="620">
        <v>6</v>
      </c>
      <c r="K31" s="225" t="s">
        <v>300</v>
      </c>
      <c r="L31" s="810"/>
      <c r="M31" s="175">
        <f t="shared" ref="M31:R31" si="15">SUM(M32:M34)</f>
        <v>500000000</v>
      </c>
      <c r="N31" s="175">
        <f t="shared" si="15"/>
        <v>500000000</v>
      </c>
      <c r="O31" s="175">
        <f t="shared" si="15"/>
        <v>0</v>
      </c>
      <c r="P31" s="175">
        <f t="shared" si="15"/>
        <v>500000000</v>
      </c>
      <c r="Q31" s="175">
        <f t="shared" si="15"/>
        <v>0</v>
      </c>
      <c r="R31" s="623">
        <f t="shared" si="15"/>
        <v>500000000</v>
      </c>
      <c r="S31" s="816"/>
      <c r="T31" s="560"/>
      <c r="U31" s="558"/>
      <c r="V31" s="624"/>
      <c r="W31" s="816"/>
      <c r="X31" s="816"/>
      <c r="Y31" s="816"/>
      <c r="Z31" s="560"/>
    </row>
    <row r="32" spans="1:26" s="196" customFormat="1" ht="234" x14ac:dyDescent="0.25">
      <c r="A32" s="205">
        <v>1501</v>
      </c>
      <c r="B32" s="619" t="s">
        <v>93</v>
      </c>
      <c r="C32" s="205">
        <v>21</v>
      </c>
      <c r="D32" s="619" t="s">
        <v>143</v>
      </c>
      <c r="E32" s="619" t="s">
        <v>147</v>
      </c>
      <c r="F32" s="619" t="s">
        <v>106</v>
      </c>
      <c r="G32" s="205">
        <v>11</v>
      </c>
      <c r="H32" s="208" t="s">
        <v>39</v>
      </c>
      <c r="I32" s="208"/>
      <c r="J32" s="205" t="s">
        <v>152</v>
      </c>
      <c r="K32" s="222" t="s">
        <v>301</v>
      </c>
      <c r="L32" s="191">
        <v>1</v>
      </c>
      <c r="M32" s="195">
        <v>270000000</v>
      </c>
      <c r="N32" s="195">
        <f t="shared" ref="N32:N34" si="16">SUM(L32*M32)</f>
        <v>270000000</v>
      </c>
      <c r="O32" s="195">
        <v>0</v>
      </c>
      <c r="P32" s="195">
        <f t="shared" ref="P32:P34" si="17">SUM(N32+O32)</f>
        <v>270000000</v>
      </c>
      <c r="Q32" s="195">
        <v>0</v>
      </c>
      <c r="R32" s="195">
        <f t="shared" ref="R32:R34" si="18">SUM(P32-Q32)</f>
        <v>270000000</v>
      </c>
      <c r="S32" s="221"/>
      <c r="T32" s="567"/>
      <c r="U32" s="565"/>
      <c r="V32" s="618"/>
      <c r="W32" s="221"/>
      <c r="X32" s="221"/>
      <c r="Y32" s="221"/>
      <c r="Z32" s="567"/>
    </row>
    <row r="33" spans="1:26" s="196" customFormat="1" ht="270" x14ac:dyDescent="0.25">
      <c r="A33" s="205">
        <v>1501</v>
      </c>
      <c r="B33" s="619" t="s">
        <v>93</v>
      </c>
      <c r="C33" s="205">
        <v>21</v>
      </c>
      <c r="D33" s="619" t="s">
        <v>143</v>
      </c>
      <c r="E33" s="619" t="s">
        <v>147</v>
      </c>
      <c r="F33" s="619" t="s">
        <v>106</v>
      </c>
      <c r="G33" s="205">
        <v>11</v>
      </c>
      <c r="H33" s="208" t="s">
        <v>39</v>
      </c>
      <c r="I33" s="208"/>
      <c r="J33" s="205" t="s">
        <v>230</v>
      </c>
      <c r="K33" s="222" t="s">
        <v>302</v>
      </c>
      <c r="L33" s="191">
        <v>1</v>
      </c>
      <c r="M33" s="195">
        <v>200000000</v>
      </c>
      <c r="N33" s="195">
        <f t="shared" ref="N33" si="19">SUM(L33*M33)</f>
        <v>200000000</v>
      </c>
      <c r="O33" s="195">
        <v>0</v>
      </c>
      <c r="P33" s="195">
        <f t="shared" ref="P33" si="20">SUM(N33+O33)</f>
        <v>200000000</v>
      </c>
      <c r="Q33" s="195">
        <v>0</v>
      </c>
      <c r="R33" s="195">
        <f t="shared" ref="R33" si="21">SUM(P33-Q33)</f>
        <v>200000000</v>
      </c>
      <c r="S33" s="221"/>
      <c r="T33" s="567"/>
      <c r="U33" s="565"/>
      <c r="V33" s="618"/>
      <c r="W33" s="221"/>
      <c r="X33" s="221"/>
      <c r="Y33" s="221"/>
      <c r="Z33" s="567"/>
    </row>
    <row r="34" spans="1:26" s="196" customFormat="1" ht="90" x14ac:dyDescent="0.25">
      <c r="A34" s="205">
        <v>1501</v>
      </c>
      <c r="B34" s="619" t="s">
        <v>93</v>
      </c>
      <c r="C34" s="205">
        <v>21</v>
      </c>
      <c r="D34" s="619" t="s">
        <v>143</v>
      </c>
      <c r="E34" s="619" t="s">
        <v>147</v>
      </c>
      <c r="F34" s="619" t="s">
        <v>106</v>
      </c>
      <c r="G34" s="205">
        <v>11</v>
      </c>
      <c r="H34" s="208" t="s">
        <v>39</v>
      </c>
      <c r="I34" s="208"/>
      <c r="J34" s="205" t="s">
        <v>349</v>
      </c>
      <c r="K34" s="222" t="s">
        <v>303</v>
      </c>
      <c r="L34" s="191">
        <v>1</v>
      </c>
      <c r="M34" s="195">
        <v>30000000</v>
      </c>
      <c r="N34" s="195">
        <f t="shared" si="16"/>
        <v>30000000</v>
      </c>
      <c r="O34" s="195">
        <v>0</v>
      </c>
      <c r="P34" s="195">
        <f t="shared" si="17"/>
        <v>30000000</v>
      </c>
      <c r="Q34" s="195">
        <v>0</v>
      </c>
      <c r="R34" s="195">
        <f t="shared" si="18"/>
        <v>30000000</v>
      </c>
      <c r="S34" s="221"/>
      <c r="T34" s="567"/>
      <c r="U34" s="565"/>
      <c r="V34" s="618"/>
      <c r="W34" s="221"/>
      <c r="X34" s="221"/>
      <c r="Y34" s="221"/>
      <c r="Z34" s="567"/>
    </row>
    <row r="35" spans="1:26" s="196" customFormat="1" ht="33.75" customHeight="1" x14ac:dyDescent="0.25">
      <c r="A35" s="1046" t="s">
        <v>51</v>
      </c>
      <c r="B35" s="1047"/>
      <c r="C35" s="1047"/>
      <c r="D35" s="1047"/>
      <c r="E35" s="1047"/>
      <c r="F35" s="1047"/>
      <c r="G35" s="1047"/>
      <c r="H35" s="1047"/>
      <c r="I35" s="1047"/>
      <c r="J35" s="1047"/>
      <c r="K35" s="1047"/>
      <c r="L35" s="1048"/>
      <c r="M35" s="175">
        <f>M15+M18+M22+M26+M28+M31</f>
        <v>15000000000</v>
      </c>
      <c r="N35" s="175">
        <f t="shared" ref="N35:R35" si="22">N15+N18+N22+N26+N28+N31</f>
        <v>15000000000</v>
      </c>
      <c r="O35" s="175">
        <f t="shared" si="22"/>
        <v>0</v>
      </c>
      <c r="P35" s="175">
        <f t="shared" si="22"/>
        <v>15000000000</v>
      </c>
      <c r="Q35" s="175">
        <f t="shared" si="22"/>
        <v>0</v>
      </c>
      <c r="R35" s="175">
        <f t="shared" si="22"/>
        <v>15000000000</v>
      </c>
      <c r="S35" s="193"/>
      <c r="T35" s="210"/>
      <c r="U35" s="211"/>
      <c r="V35" s="193"/>
      <c r="W35" s="193"/>
      <c r="X35" s="191"/>
      <c r="Y35" s="210"/>
      <c r="Z35" s="212"/>
    </row>
    <row r="36" spans="1:26" s="190" customFormat="1" ht="35.25" customHeight="1" x14ac:dyDescent="0.25">
      <c r="A36" s="620"/>
      <c r="B36" s="621"/>
      <c r="C36" s="620"/>
      <c r="D36" s="621"/>
      <c r="E36" s="621"/>
      <c r="F36" s="620"/>
      <c r="G36" s="620"/>
      <c r="H36" s="622"/>
      <c r="I36" s="622"/>
      <c r="J36" s="620">
        <v>7</v>
      </c>
      <c r="K36" s="225" t="s">
        <v>298</v>
      </c>
      <c r="L36" s="810"/>
      <c r="M36" s="175">
        <f t="shared" ref="M36:R36" si="23">SUM(M37:M38)</f>
        <v>30000000000</v>
      </c>
      <c r="N36" s="175">
        <f t="shared" si="23"/>
        <v>30000000000</v>
      </c>
      <c r="O36" s="175">
        <f t="shared" si="23"/>
        <v>0</v>
      </c>
      <c r="P36" s="175">
        <f t="shared" si="23"/>
        <v>30000000000</v>
      </c>
      <c r="Q36" s="175">
        <f t="shared" si="23"/>
        <v>0</v>
      </c>
      <c r="R36" s="623">
        <f t="shared" si="23"/>
        <v>30000000000</v>
      </c>
      <c r="S36" s="816"/>
      <c r="T36" s="560"/>
      <c r="U36" s="558"/>
      <c r="V36" s="624"/>
      <c r="W36" s="816"/>
      <c r="X36" s="816"/>
      <c r="Y36" s="816"/>
      <c r="Z36" s="560"/>
    </row>
    <row r="37" spans="1:26" s="196" customFormat="1" ht="36" x14ac:dyDescent="0.25">
      <c r="A37" s="205">
        <v>1501</v>
      </c>
      <c r="B37" s="619" t="s">
        <v>93</v>
      </c>
      <c r="C37" s="205">
        <v>21</v>
      </c>
      <c r="D37" s="619" t="s">
        <v>143</v>
      </c>
      <c r="E37" s="619" t="s">
        <v>147</v>
      </c>
      <c r="F37" s="619" t="s">
        <v>106</v>
      </c>
      <c r="G37" s="205">
        <v>16</v>
      </c>
      <c r="H37" s="208"/>
      <c r="I37" s="208" t="s">
        <v>39</v>
      </c>
      <c r="J37" s="205" t="s">
        <v>153</v>
      </c>
      <c r="K37" s="222" t="s">
        <v>325</v>
      </c>
      <c r="L37" s="191">
        <v>1</v>
      </c>
      <c r="M37" s="195">
        <v>28000000000</v>
      </c>
      <c r="N37" s="195">
        <f t="shared" ref="N37:N38" si="24">SUM(L37*M37)</f>
        <v>28000000000</v>
      </c>
      <c r="O37" s="195">
        <v>0</v>
      </c>
      <c r="P37" s="195">
        <f>SUM(N37+O37)</f>
        <v>28000000000</v>
      </c>
      <c r="Q37" s="195">
        <v>0</v>
      </c>
      <c r="R37" s="195">
        <f>SUM(P37-Q37)</f>
        <v>28000000000</v>
      </c>
      <c r="S37" s="221"/>
      <c r="T37" s="567"/>
      <c r="U37" s="565"/>
      <c r="V37" s="618"/>
      <c r="W37" s="221"/>
      <c r="X37" s="221"/>
      <c r="Y37" s="221"/>
      <c r="Z37" s="567"/>
    </row>
    <row r="38" spans="1:26" s="196" customFormat="1" ht="72" x14ac:dyDescent="0.25">
      <c r="A38" s="205">
        <v>1501</v>
      </c>
      <c r="B38" s="619" t="s">
        <v>93</v>
      </c>
      <c r="C38" s="205">
        <v>21</v>
      </c>
      <c r="D38" s="619" t="s">
        <v>143</v>
      </c>
      <c r="E38" s="619" t="s">
        <v>147</v>
      </c>
      <c r="F38" s="619" t="s">
        <v>106</v>
      </c>
      <c r="G38" s="205">
        <v>16</v>
      </c>
      <c r="H38" s="208"/>
      <c r="I38" s="208" t="s">
        <v>39</v>
      </c>
      <c r="J38" s="205" t="s">
        <v>231</v>
      </c>
      <c r="K38" s="222" t="s">
        <v>299</v>
      </c>
      <c r="L38" s="191">
        <v>1</v>
      </c>
      <c r="M38" s="195">
        <v>2000000000</v>
      </c>
      <c r="N38" s="195">
        <f t="shared" si="24"/>
        <v>2000000000</v>
      </c>
      <c r="O38" s="195">
        <v>0</v>
      </c>
      <c r="P38" s="195">
        <f>SUM(N38+O38)</f>
        <v>2000000000</v>
      </c>
      <c r="Q38" s="195">
        <v>0</v>
      </c>
      <c r="R38" s="195">
        <f>SUM(P38-Q38)</f>
        <v>2000000000</v>
      </c>
      <c r="S38" s="221"/>
      <c r="T38" s="567"/>
      <c r="U38" s="565"/>
      <c r="V38" s="618"/>
      <c r="W38" s="221"/>
      <c r="X38" s="221"/>
      <c r="Y38" s="221"/>
      <c r="Z38" s="567"/>
    </row>
    <row r="39" spans="1:26" s="196" customFormat="1" ht="36" customHeight="1" x14ac:dyDescent="0.25">
      <c r="A39" s="1046" t="s">
        <v>43</v>
      </c>
      <c r="B39" s="1047"/>
      <c r="C39" s="1047"/>
      <c r="D39" s="1047"/>
      <c r="E39" s="1047"/>
      <c r="F39" s="1047"/>
      <c r="G39" s="1047"/>
      <c r="H39" s="1047"/>
      <c r="I39" s="1047"/>
      <c r="J39" s="1047"/>
      <c r="K39" s="1047"/>
      <c r="L39" s="1048"/>
      <c r="M39" s="175">
        <f>+M36</f>
        <v>30000000000</v>
      </c>
      <c r="N39" s="175">
        <f t="shared" ref="N39:R39" si="25">+N36</f>
        <v>30000000000</v>
      </c>
      <c r="O39" s="175">
        <f t="shared" si="25"/>
        <v>0</v>
      </c>
      <c r="P39" s="175">
        <f t="shared" si="25"/>
        <v>30000000000</v>
      </c>
      <c r="Q39" s="175">
        <f t="shared" si="25"/>
        <v>0</v>
      </c>
      <c r="R39" s="175">
        <f t="shared" si="25"/>
        <v>30000000000</v>
      </c>
      <c r="S39" s="193"/>
      <c r="T39" s="210"/>
      <c r="U39" s="211"/>
      <c r="V39" s="193"/>
      <c r="W39" s="193"/>
      <c r="X39" s="191"/>
      <c r="Y39" s="210"/>
      <c r="Z39" s="212"/>
    </row>
    <row r="40" spans="1:26" s="196" customFormat="1" ht="32.25" customHeight="1" x14ac:dyDescent="0.25">
      <c r="A40" s="265" t="s">
        <v>44</v>
      </c>
      <c r="B40" s="266"/>
      <c r="C40" s="266"/>
      <c r="D40" s="266"/>
      <c r="E40" s="266"/>
      <c r="F40" s="266"/>
      <c r="G40" s="266"/>
      <c r="H40" s="266"/>
      <c r="I40" s="266"/>
      <c r="J40" s="266"/>
      <c r="K40" s="960"/>
      <c r="L40" s="961"/>
      <c r="M40" s="175">
        <f>+M39+M35</f>
        <v>45000000000</v>
      </c>
      <c r="N40" s="175">
        <f t="shared" ref="N40:R40" si="26">+N39+N35</f>
        <v>45000000000</v>
      </c>
      <c r="O40" s="175">
        <f t="shared" si="26"/>
        <v>0</v>
      </c>
      <c r="P40" s="175">
        <f t="shared" si="26"/>
        <v>45000000000</v>
      </c>
      <c r="Q40" s="175">
        <f t="shared" si="26"/>
        <v>0</v>
      </c>
      <c r="R40" s="175">
        <f t="shared" si="26"/>
        <v>45000000000</v>
      </c>
      <c r="S40" s="193"/>
      <c r="T40" s="210"/>
      <c r="U40" s="211"/>
      <c r="V40" s="193"/>
      <c r="W40" s="193"/>
      <c r="X40" s="191"/>
      <c r="Y40" s="210"/>
      <c r="Z40" s="212"/>
    </row>
    <row r="41" spans="1:26" s="196" customFormat="1" ht="148.5" customHeight="1" x14ac:dyDescent="0.25">
      <c r="A41" s="1021" t="s">
        <v>151</v>
      </c>
      <c r="B41" s="1022"/>
      <c r="C41" s="1022"/>
      <c r="D41" s="1022"/>
      <c r="E41" s="1022"/>
      <c r="F41" s="1022"/>
      <c r="G41" s="1022"/>
      <c r="H41" s="1022"/>
      <c r="I41" s="1022"/>
      <c r="J41" s="1022"/>
      <c r="K41" s="1023"/>
      <c r="L41" s="376" t="s">
        <v>45</v>
      </c>
      <c r="M41" s="1024" t="s">
        <v>3034</v>
      </c>
      <c r="N41" s="1024"/>
      <c r="O41" s="1025"/>
      <c r="P41" s="1021" t="s">
        <v>2954</v>
      </c>
      <c r="Q41" s="1024"/>
      <c r="R41" s="1025"/>
      <c r="S41" s="193"/>
      <c r="T41" s="210"/>
      <c r="U41" s="211"/>
      <c r="V41" s="193"/>
      <c r="W41" s="193"/>
      <c r="X41" s="191"/>
      <c r="Y41" s="210"/>
      <c r="Z41" s="212"/>
    </row>
    <row r="42" spans="1:26" s="196" customFormat="1" ht="68.25" customHeight="1" x14ac:dyDescent="0.25">
      <c r="A42" s="954" t="s">
        <v>46</v>
      </c>
      <c r="B42" s="957"/>
      <c r="C42" s="813"/>
      <c r="D42" s="813"/>
      <c r="E42" s="813"/>
      <c r="F42" s="959">
        <v>44224</v>
      </c>
      <c r="G42" s="957"/>
      <c r="H42" s="957"/>
      <c r="I42" s="957"/>
      <c r="J42" s="957"/>
      <c r="K42" s="958"/>
      <c r="L42" s="268" t="str">
        <f>+A42</f>
        <v>FECHA:</v>
      </c>
      <c r="M42" s="959">
        <f>+F42</f>
        <v>44224</v>
      </c>
      <c r="N42" s="957"/>
      <c r="O42" s="957"/>
      <c r="P42" s="269" t="str">
        <f>+L42</f>
        <v>FECHA:</v>
      </c>
      <c r="Q42" s="959">
        <f>+M42</f>
        <v>44224</v>
      </c>
      <c r="R42" s="958"/>
      <c r="S42" s="193"/>
      <c r="T42" s="210"/>
      <c r="U42" s="211"/>
      <c r="V42" s="193"/>
      <c r="W42" s="193"/>
      <c r="X42" s="191"/>
      <c r="Y42" s="210"/>
      <c r="Z42" s="212"/>
    </row>
    <row r="43" spans="1:26" s="207" customFormat="1" ht="25.5" customHeight="1" x14ac:dyDescent="0.2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625"/>
      <c r="T43" s="626"/>
      <c r="U43" s="627"/>
      <c r="V43" s="628"/>
      <c r="W43" s="625"/>
      <c r="X43" s="625"/>
      <c r="Y43" s="625"/>
      <c r="Z43" s="626"/>
    </row>
    <row r="44" spans="1:26" s="207" customFormat="1" ht="43.9" customHeight="1" x14ac:dyDescent="0.2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678" t="s">
        <v>98</v>
      </c>
      <c r="Q44" s="175">
        <f>+P40</f>
        <v>45000000000</v>
      </c>
      <c r="R44" s="175">
        <v>45000000000</v>
      </c>
      <c r="S44" s="629"/>
      <c r="T44" s="630"/>
      <c r="U44" s="631"/>
      <c r="V44" s="629"/>
      <c r="W44" s="629"/>
      <c r="X44" s="632"/>
      <c r="Y44" s="630"/>
      <c r="Z44" s="633"/>
    </row>
    <row r="45" spans="1:26" s="207" customFormat="1" ht="33" customHeight="1" x14ac:dyDescent="0.2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634"/>
      <c r="N45" s="231"/>
      <c r="O45" s="231"/>
      <c r="P45" s="678" t="s">
        <v>67</v>
      </c>
      <c r="Q45" s="820">
        <v>0</v>
      </c>
      <c r="R45" s="231"/>
      <c r="S45" s="629"/>
      <c r="T45" s="630"/>
      <c r="U45" s="631"/>
      <c r="V45" s="629"/>
      <c r="W45" s="629"/>
      <c r="X45" s="632"/>
      <c r="Y45" s="630"/>
      <c r="Z45" s="633"/>
    </row>
    <row r="46" spans="1:26" s="207" customFormat="1" ht="33" customHeight="1" x14ac:dyDescent="0.2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678" t="s">
        <v>97</v>
      </c>
      <c r="Q46" s="215">
        <f>+Q45-Q35</f>
        <v>0</v>
      </c>
      <c r="R46" s="272"/>
      <c r="S46" s="636"/>
      <c r="T46" s="637"/>
      <c r="U46" s="638"/>
      <c r="V46" s="639"/>
      <c r="W46" s="640"/>
      <c r="X46" s="641"/>
      <c r="Y46" s="642"/>
      <c r="Z46" s="642"/>
    </row>
    <row r="47" spans="1:26" s="207" customFormat="1" ht="43.9" customHeight="1" x14ac:dyDescent="0.25">
      <c r="A47" s="273"/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796"/>
      <c r="Q47" s="797"/>
      <c r="R47" s="274"/>
      <c r="S47" s="629"/>
      <c r="T47" s="630"/>
      <c r="U47" s="631"/>
      <c r="V47" s="629"/>
      <c r="W47" s="629"/>
      <c r="X47" s="632"/>
      <c r="Y47" s="630"/>
      <c r="Z47" s="633"/>
    </row>
    <row r="48" spans="1:26" ht="25.5" customHeight="1" x14ac:dyDescent="0.25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380"/>
      <c r="Q48" s="382"/>
      <c r="R48" s="274"/>
      <c r="S48" s="643"/>
      <c r="T48" s="643"/>
      <c r="U48" s="643"/>
      <c r="V48" s="643"/>
      <c r="W48" s="643"/>
      <c r="X48" s="643"/>
      <c r="Y48" s="643"/>
      <c r="Z48" s="643"/>
    </row>
    <row r="49" spans="1:26" s="207" customFormat="1" ht="25.5" customHeight="1" x14ac:dyDescent="0.2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625"/>
      <c r="T49" s="626"/>
      <c r="U49" s="627"/>
      <c r="V49" s="628"/>
      <c r="W49" s="625"/>
      <c r="X49" s="625"/>
      <c r="Y49" s="625"/>
      <c r="Z49" s="626"/>
    </row>
    <row r="50" spans="1:26" s="207" customFormat="1" ht="30" customHeight="1" x14ac:dyDescent="0.2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629"/>
      <c r="T50" s="630"/>
      <c r="U50" s="631"/>
      <c r="V50" s="629"/>
      <c r="W50" s="629"/>
      <c r="X50" s="629"/>
      <c r="Y50" s="630"/>
      <c r="Z50" s="630"/>
    </row>
    <row r="51" spans="1:26" s="207" customFormat="1" ht="30" customHeight="1" x14ac:dyDescent="0.2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644"/>
      <c r="T51" s="644"/>
      <c r="U51" s="644"/>
      <c r="V51" s="644"/>
      <c r="W51" s="644"/>
      <c r="X51" s="644"/>
      <c r="Y51" s="644"/>
      <c r="Z51" s="644"/>
    </row>
    <row r="52" spans="1:26" s="207" customFormat="1" ht="30" customHeight="1" x14ac:dyDescent="0.2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636"/>
      <c r="T52" s="637"/>
      <c r="U52" s="638"/>
      <c r="V52" s="639"/>
      <c r="W52" s="640"/>
      <c r="X52" s="641"/>
      <c r="Y52" s="640"/>
      <c r="Z52" s="640"/>
    </row>
    <row r="53" spans="1:26" s="207" customFormat="1" ht="30" customHeight="1" x14ac:dyDescent="0.2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636"/>
      <c r="T53" s="637"/>
      <c r="U53" s="638"/>
      <c r="V53" s="639"/>
      <c r="W53" s="640"/>
      <c r="X53" s="641"/>
      <c r="Y53" s="640"/>
      <c r="Z53" s="640"/>
    </row>
    <row r="54" spans="1:26" s="207" customFormat="1" ht="43.9" customHeight="1" x14ac:dyDescent="0.2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629"/>
      <c r="T54" s="630"/>
      <c r="U54" s="631"/>
      <c r="V54" s="629"/>
      <c r="W54" s="629"/>
      <c r="X54" s="632"/>
      <c r="Y54" s="630"/>
      <c r="Z54" s="633"/>
    </row>
    <row r="55" spans="1:26" s="207" customFormat="1" ht="30.75" customHeight="1" x14ac:dyDescent="0.2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645"/>
      <c r="T55" s="645"/>
      <c r="U55" s="645"/>
      <c r="V55" s="646"/>
      <c r="W55" s="646"/>
      <c r="X55" s="645"/>
      <c r="Y55" s="645"/>
      <c r="Z55" s="646"/>
    </row>
    <row r="56" spans="1:26" s="207" customFormat="1" ht="25.5" customHeight="1" x14ac:dyDescent="0.2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636"/>
      <c r="T56" s="637"/>
      <c r="U56" s="638"/>
      <c r="V56" s="639"/>
      <c r="W56" s="640"/>
      <c r="X56" s="641"/>
      <c r="Y56" s="640"/>
      <c r="Z56" s="640"/>
    </row>
    <row r="57" spans="1:26" s="207" customFormat="1" ht="43.9" customHeight="1" x14ac:dyDescent="0.2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636"/>
      <c r="T57" s="637"/>
      <c r="U57" s="638"/>
      <c r="V57" s="639"/>
      <c r="W57" s="640"/>
      <c r="X57" s="641"/>
      <c r="Y57" s="640"/>
      <c r="Z57" s="640"/>
    </row>
    <row r="58" spans="1:26" s="207" customFormat="1" ht="43.9" customHeight="1" x14ac:dyDescent="0.25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636"/>
      <c r="T58" s="637"/>
      <c r="U58" s="638"/>
      <c r="V58" s="639"/>
      <c r="W58" s="647"/>
      <c r="X58" s="641"/>
      <c r="Y58" s="640"/>
      <c r="Z58" s="640"/>
    </row>
    <row r="59" spans="1:26" s="207" customFormat="1" ht="25.5" customHeight="1" x14ac:dyDescent="0.25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636"/>
      <c r="T59" s="637"/>
      <c r="U59" s="638"/>
      <c r="V59" s="639"/>
      <c r="W59" s="647"/>
      <c r="X59" s="641"/>
      <c r="Y59" s="640"/>
      <c r="Z59" s="640"/>
    </row>
    <row r="60" spans="1:26" ht="31.5" customHeight="1" x14ac:dyDescent="0.2">
      <c r="S60" s="648"/>
      <c r="T60" s="643"/>
      <c r="U60" s="643"/>
      <c r="V60" s="643"/>
      <c r="W60" s="643"/>
      <c r="X60" s="643"/>
      <c r="Y60" s="643"/>
      <c r="Z60" s="643"/>
    </row>
    <row r="61" spans="1:26" ht="43.9" customHeight="1" x14ac:dyDescent="0.2">
      <c r="S61" s="629"/>
      <c r="T61" s="630"/>
      <c r="U61" s="631"/>
      <c r="V61" s="629"/>
      <c r="W61" s="629"/>
      <c r="X61" s="632"/>
      <c r="Y61" s="630"/>
      <c r="Z61" s="633"/>
    </row>
    <row r="62" spans="1:26" ht="43.9" customHeight="1" x14ac:dyDescent="0.2">
      <c r="S62" s="629"/>
      <c r="T62" s="630"/>
      <c r="U62" s="631"/>
      <c r="V62" s="629"/>
      <c r="W62" s="629"/>
      <c r="X62" s="632"/>
      <c r="Y62" s="630"/>
      <c r="Z62" s="633"/>
    </row>
    <row r="63" spans="1:26" ht="36" customHeight="1" x14ac:dyDescent="0.2">
      <c r="S63" s="629"/>
      <c r="T63" s="630"/>
      <c r="U63" s="631"/>
      <c r="V63" s="629"/>
      <c r="W63" s="629"/>
      <c r="X63" s="632"/>
      <c r="Y63" s="630"/>
      <c r="Z63" s="633"/>
    </row>
    <row r="64" spans="1:26" ht="25.5" customHeight="1" x14ac:dyDescent="0.2">
      <c r="S64" s="629"/>
      <c r="T64" s="630"/>
      <c r="U64" s="631"/>
      <c r="V64" s="629"/>
      <c r="W64" s="629"/>
      <c r="X64" s="632"/>
      <c r="Y64" s="630"/>
      <c r="Z64" s="633"/>
    </row>
    <row r="65" spans="1:31" ht="43.9" customHeight="1" x14ac:dyDescent="0.2">
      <c r="S65" s="629"/>
      <c r="T65" s="630"/>
      <c r="U65" s="631"/>
      <c r="V65" s="629"/>
      <c r="W65" s="629"/>
      <c r="X65" s="632"/>
      <c r="Y65" s="630"/>
      <c r="Z65" s="633"/>
    </row>
    <row r="66" spans="1:31" ht="43.9" customHeight="1" x14ac:dyDescent="0.2">
      <c r="S66" s="636"/>
      <c r="T66" s="637"/>
      <c r="U66" s="638"/>
      <c r="V66" s="639"/>
      <c r="W66" s="640"/>
      <c r="X66" s="641"/>
      <c r="Y66" s="640"/>
      <c r="Z66" s="640"/>
    </row>
    <row r="67" spans="1:31" ht="25.5" customHeight="1" x14ac:dyDescent="0.2">
      <c r="S67" s="636"/>
      <c r="T67" s="637"/>
      <c r="U67" s="638"/>
      <c r="V67" s="639"/>
      <c r="W67" s="640"/>
      <c r="X67" s="641"/>
      <c r="Y67" s="640"/>
      <c r="Z67" s="640"/>
    </row>
    <row r="68" spans="1:31" ht="43.9" customHeight="1" x14ac:dyDescent="0.2">
      <c r="S68" s="636"/>
      <c r="T68" s="637"/>
      <c r="U68" s="638"/>
      <c r="V68" s="639"/>
      <c r="W68" s="640"/>
      <c r="X68" s="641"/>
      <c r="Y68" s="640"/>
      <c r="Z68" s="640"/>
    </row>
    <row r="69" spans="1:31" ht="43.9" customHeight="1" x14ac:dyDescent="0.2">
      <c r="S69" s="636"/>
      <c r="T69" s="637"/>
      <c r="U69" s="638"/>
      <c r="V69" s="639"/>
      <c r="W69" s="640"/>
      <c r="X69" s="641"/>
      <c r="Y69" s="640"/>
      <c r="Z69" s="640"/>
    </row>
    <row r="70" spans="1:31" ht="43.5" customHeight="1" x14ac:dyDescent="0.2">
      <c r="S70" s="629"/>
      <c r="T70" s="630"/>
      <c r="U70" s="631"/>
      <c r="V70" s="629"/>
      <c r="W70" s="629"/>
      <c r="X70" s="632"/>
      <c r="Y70" s="630"/>
      <c r="Z70" s="633"/>
    </row>
    <row r="71" spans="1:31" ht="36" customHeight="1" x14ac:dyDescent="0.2">
      <c r="S71" s="629"/>
      <c r="T71" s="630"/>
      <c r="U71" s="631"/>
      <c r="V71" s="629"/>
      <c r="W71" s="629"/>
      <c r="X71" s="632"/>
      <c r="Y71" s="630"/>
      <c r="Z71" s="633"/>
    </row>
    <row r="72" spans="1:31" ht="31.5" customHeight="1" x14ac:dyDescent="0.2">
      <c r="S72" s="643"/>
      <c r="T72" s="643"/>
      <c r="U72" s="643"/>
      <c r="V72" s="643"/>
      <c r="W72" s="643"/>
      <c r="X72" s="643"/>
      <c r="Y72" s="643"/>
      <c r="Z72" s="643"/>
    </row>
    <row r="73" spans="1:31" ht="43.9" customHeight="1" x14ac:dyDescent="0.2">
      <c r="S73" s="629"/>
      <c r="T73" s="630"/>
      <c r="U73" s="649"/>
      <c r="V73" s="629"/>
      <c r="W73" s="629"/>
      <c r="X73" s="632"/>
      <c r="Y73" s="630"/>
      <c r="Z73" s="633"/>
    </row>
    <row r="74" spans="1:31" ht="43.9" customHeight="1" x14ac:dyDescent="0.2">
      <c r="S74" s="629"/>
      <c r="T74" s="630"/>
      <c r="U74" s="631"/>
      <c r="V74" s="629"/>
      <c r="W74" s="629"/>
      <c r="X74" s="632"/>
      <c r="Y74" s="630"/>
      <c r="Z74" s="633"/>
    </row>
    <row r="75" spans="1:31" ht="25.5" customHeight="1" x14ac:dyDescent="0.2"/>
    <row r="76" spans="1:31" ht="23.25" customHeight="1" x14ac:dyDescent="0.2"/>
    <row r="77" spans="1:31" ht="49.5" customHeight="1" x14ac:dyDescent="0.2">
      <c r="S77" s="236"/>
      <c r="T77" s="235"/>
      <c r="U77" s="232"/>
      <c r="V77" s="232"/>
      <c r="W77" s="232"/>
      <c r="X77" s="232"/>
      <c r="Y77" s="232"/>
      <c r="Z77" s="232"/>
      <c r="AA77" s="232"/>
      <c r="AB77" s="232"/>
    </row>
    <row r="78" spans="1:31" s="232" customFormat="1" ht="39" customHeight="1" x14ac:dyDescent="0.25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5"/>
      <c r="T78" s="236"/>
      <c r="U78" s="602"/>
      <c r="V78" s="592"/>
      <c r="W78" s="592"/>
      <c r="X78" s="592"/>
      <c r="Y78" s="592"/>
      <c r="Z78" s="592"/>
      <c r="AA78" s="592"/>
      <c r="AB78" s="592"/>
      <c r="AC78" s="233"/>
      <c r="AD78" s="233"/>
      <c r="AE78" s="233"/>
    </row>
    <row r="82" spans="1:18" s="270" customFormat="1" ht="32.25" customHeight="1" x14ac:dyDescent="0.2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</row>
    <row r="83" spans="1:18" s="273" customFormat="1" ht="32.25" customHeight="1" x14ac:dyDescent="0.2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</row>
    <row r="84" spans="1:18" s="273" customFormat="1" ht="32.25" customHeight="1" x14ac:dyDescent="0.2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</row>
  </sheetData>
  <mergeCells count="47">
    <mergeCell ref="S1:Z8"/>
    <mergeCell ref="H3:P4"/>
    <mergeCell ref="L8:M8"/>
    <mergeCell ref="A4:G4"/>
    <mergeCell ref="A5:R5"/>
    <mergeCell ref="L6:R6"/>
    <mergeCell ref="A7:F7"/>
    <mergeCell ref="G7:K7"/>
    <mergeCell ref="L7:M7"/>
    <mergeCell ref="A1:G1"/>
    <mergeCell ref="A2:G2"/>
    <mergeCell ref="A3:G3"/>
    <mergeCell ref="Q1:R4"/>
    <mergeCell ref="H1:P2"/>
    <mergeCell ref="Z9:Z12"/>
    <mergeCell ref="L10:M10"/>
    <mergeCell ref="L11:L12"/>
    <mergeCell ref="M11:M12"/>
    <mergeCell ref="N11:N12"/>
    <mergeCell ref="O11:O12"/>
    <mergeCell ref="U9:U12"/>
    <mergeCell ref="L9:M9"/>
    <mergeCell ref="S9:S12"/>
    <mergeCell ref="T9:T12"/>
    <mergeCell ref="K40:L40"/>
    <mergeCell ref="V9:V12"/>
    <mergeCell ref="W9:W12"/>
    <mergeCell ref="X9:X12"/>
    <mergeCell ref="Y9:Y12"/>
    <mergeCell ref="P11:P12"/>
    <mergeCell ref="Q11:Q12"/>
    <mergeCell ref="R11:R12"/>
    <mergeCell ref="A35:L35"/>
    <mergeCell ref="A9:G9"/>
    <mergeCell ref="H9:K9"/>
    <mergeCell ref="A11:F11"/>
    <mergeCell ref="G11:G12"/>
    <mergeCell ref="H11:I11"/>
    <mergeCell ref="J11:K11"/>
    <mergeCell ref="A39:L39"/>
    <mergeCell ref="A41:K41"/>
    <mergeCell ref="M41:O41"/>
    <mergeCell ref="P41:R41"/>
    <mergeCell ref="A42:B42"/>
    <mergeCell ref="F42:K42"/>
    <mergeCell ref="M42:O42"/>
    <mergeCell ref="Q42:R42"/>
  </mergeCells>
  <pageMargins left="0" right="0" top="0" bottom="0" header="0" footer="0"/>
  <pageSetup paperSize="9" scale="40" fitToHeight="0" orientation="landscape" r:id="rId1"/>
  <headerFooter>
    <oddFooter>&amp;CPágina &amp;P de &amp;N</oddFooter>
  </headerFooter>
  <rowBreaks count="2" manualBreakCount="2">
    <brk id="26" max="17" man="1"/>
    <brk id="3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23</vt:i4>
      </vt:variant>
    </vt:vector>
  </HeadingPairs>
  <TitlesOfParts>
    <vt:vector size="38" baseType="lpstr">
      <vt:lpstr>Unidades 2019</vt:lpstr>
      <vt:lpstr>Inversión 2019</vt:lpstr>
      <vt:lpstr>1. Infraestructura Operativa</vt:lpstr>
      <vt:lpstr>3.Fuert</vt:lpstr>
      <vt:lpstr>VF COMANDOS</vt:lpstr>
      <vt:lpstr>2. Armamento</vt:lpstr>
      <vt:lpstr>3. Movilidad</vt:lpstr>
      <vt:lpstr>4. Aeronautico</vt:lpstr>
      <vt:lpstr>5. Educativo</vt:lpstr>
      <vt:lpstr>6. Desarrollo Tecnologico 1</vt:lpstr>
      <vt:lpstr>7. Infraestructura DIBIE</vt:lpstr>
      <vt:lpstr>8. Politica Educativa (2)</vt:lpstr>
      <vt:lpstr>9. Vacacionales DIBIE</vt:lpstr>
      <vt:lpstr>certificaciones 1</vt:lpstr>
      <vt:lpstr>Hoja1</vt:lpstr>
      <vt:lpstr>'1. Infraestructura Operativa'!Área_de_impresión</vt:lpstr>
      <vt:lpstr>'2. Armamento'!Área_de_impresión</vt:lpstr>
      <vt:lpstr>'3. Movilidad'!Área_de_impresión</vt:lpstr>
      <vt:lpstr>'3.Fuert'!Área_de_impresión</vt:lpstr>
      <vt:lpstr>'4. Aeronautico'!Área_de_impresión</vt:lpstr>
      <vt:lpstr>'5. Educativo'!Área_de_impresión</vt:lpstr>
      <vt:lpstr>'6. Desarrollo Tecnologico 1'!Área_de_impresión</vt:lpstr>
      <vt:lpstr>'7. Infraestructura DIBIE'!Área_de_impresión</vt:lpstr>
      <vt:lpstr>'8. Politica Educativa (2)'!Área_de_impresión</vt:lpstr>
      <vt:lpstr>'9. Vacacionales DIBIE'!Área_de_impresión</vt:lpstr>
      <vt:lpstr>'certificaciones 1'!Área_de_impresión</vt:lpstr>
      <vt:lpstr>'Inversión 2019'!Área_de_impresión</vt:lpstr>
      <vt:lpstr>'VF COMANDOS'!Área_de_impresión</vt:lpstr>
      <vt:lpstr>'1. Infraestructura Operativa'!Títulos_a_imprimir</vt:lpstr>
      <vt:lpstr>'2. Armamento'!Títulos_a_imprimir</vt:lpstr>
      <vt:lpstr>'3. Movilidad'!Títulos_a_imprimir</vt:lpstr>
      <vt:lpstr>'4. Aeronautico'!Títulos_a_imprimir</vt:lpstr>
      <vt:lpstr>'5. Educativo'!Títulos_a_imprimir</vt:lpstr>
      <vt:lpstr>'6. Desarrollo Tecnologico 1'!Títulos_a_imprimir</vt:lpstr>
      <vt:lpstr>'7. Infraestructura DIBIE'!Títulos_a_imprimir</vt:lpstr>
      <vt:lpstr>'8. Politica Educativa (2)'!Títulos_a_imprimir</vt:lpstr>
      <vt:lpstr>'9. Vacacionales DIBIE'!Títulos_a_imprimir</vt:lpstr>
      <vt:lpstr>'VF COMANDOS'!Títulos_a_imprimir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2021-01-28T22:42:51Z</dcterms:modified>
</cp:coreProperties>
</file>